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0" yWindow="680" windowWidth="34200" windowHeight="21460" tabRatio="600" firstSheet="0" activeTab="3" autoFilterDateGrouping="1"/>
  </bookViews>
  <sheets>
    <sheet xmlns:r="http://schemas.openxmlformats.org/officeDocument/2006/relationships" name="EarlyLifeInvestments" sheetId="1" state="visible" r:id="rId1"/>
    <sheet xmlns:r="http://schemas.openxmlformats.org/officeDocument/2006/relationships" name="Claims" sheetId="2" state="visible" r:id="rId2"/>
    <sheet xmlns:r="http://schemas.openxmlformats.org/officeDocument/2006/relationships" name="Year Summary" sheetId="3" state="visible" r:id="rId3"/>
    <sheet xmlns:r="http://schemas.openxmlformats.org/officeDocument/2006/relationships" name="Workbook Guide" sheetId="4" state="visible" r:id="rId4"/>
  </sheets>
  <definedNames>
    <definedName name="_xlnm.Print_Area" localSheetId="0">'EarlyLifeInvestments'!$A$1:$N$27</definedName>
  </definedNames>
  <calcPr calcId="191029" fullCalcOnLoad="1"/>
</workbook>
</file>

<file path=xl/styles.xml><?xml version="1.0" encoding="utf-8"?>
<styleSheet xmlns="http://schemas.openxmlformats.org/spreadsheetml/2006/main">
  <numFmts count="2">
    <numFmt numFmtId="164" formatCode="mm/dd/yyyy"/>
    <numFmt numFmtId="165" formatCode="\$#,##0.00"/>
  </numFmts>
  <fonts count="18">
    <font>
      <name val="Calibri"/>
      <family val="2"/>
      <color theme="1"/>
      <sz val="11"/>
      <scheme val="minor"/>
    </font>
    <font>
      <name val="Georgia"/>
      <family val="1"/>
      <b val="1"/>
      <color rgb="FFC6A15B"/>
      <sz val="24"/>
    </font>
    <font>
      <name val="Georgia"/>
      <family val="1"/>
      <i val="1"/>
      <color rgb="FFFFFFFF"/>
      <sz val="14"/>
    </font>
    <font>
      <name val="Calibri"/>
      <family val="2"/>
      <i val="1"/>
      <color rgb="FFD9BE84"/>
      <sz val="11"/>
    </font>
    <font>
      <name val="Calibri"/>
      <family val="2"/>
      <b val="1"/>
      <color rgb="FFFFFFFF"/>
      <sz val="12"/>
    </font>
    <font>
      <name val="Calibri"/>
      <family val="2"/>
      <b val="1"/>
      <color rgb="FFC6A15B"/>
      <sz val="11"/>
    </font>
    <font>
      <name val="Calibri"/>
      <family val="2"/>
      <color rgb="FF54595F"/>
      <sz val="11"/>
    </font>
    <font>
      <name val="Calibri"/>
      <family val="2"/>
      <color rgb="FF16382F"/>
      <sz val="11"/>
    </font>
    <font>
      <name val="Calibri"/>
      <family val="2"/>
      <i val="1"/>
      <color rgb="FFFFFFFF"/>
      <sz val="9"/>
    </font>
    <font>
      <name val="Aptos Narrow"/>
      <b val="1"/>
      <color rgb="FFC00000"/>
      <sz val="11"/>
    </font>
    <font>
      <name val="Aptos Narrow"/>
      <b val="1"/>
      <color rgb="FF000000"/>
      <sz val="11"/>
    </font>
    <font>
      <name val="Aptos Narrow"/>
      <b val="1"/>
      <color rgb="FFFFFFFF"/>
      <sz val="16"/>
    </font>
    <font>
      <name val="Aptos Narrow"/>
      <b val="1"/>
      <color rgb="FF005346"/>
      <sz val="14"/>
    </font>
    <font>
      <name val="Aptos Narrow"/>
      <color rgb="FF3F3F76"/>
      <sz val="14"/>
    </font>
    <font>
      <name val="Aptos Narrow"/>
      <b val="1"/>
      <color rgb="FFFA7D00"/>
      <sz val="14"/>
    </font>
    <font>
      <name val="Aptos Narrow"/>
      <b val="1"/>
      <color rgb="FF3F3F76"/>
      <sz val="14"/>
    </font>
    <font>
      <name val="Aptos Narrow"/>
      <color rgb="FF005346"/>
      <sz val="14"/>
    </font>
    <font>
      <name val="Aptos Narrow"/>
      <color rgb="FF000000"/>
      <sz val="14"/>
    </font>
  </fonts>
  <fills count="11">
    <fill>
      <patternFill/>
    </fill>
    <fill>
      <patternFill patternType="gray125"/>
    </fill>
    <fill>
      <patternFill patternType="solid">
        <fgColor rgb="FF102A24"/>
      </patternFill>
    </fill>
    <fill>
      <patternFill patternType="solid">
        <fgColor rgb="FFC6A15B"/>
      </patternFill>
    </fill>
    <fill>
      <patternFill patternType="solid">
        <fgColor rgb="FFF7F3EA"/>
      </patternFill>
    </fill>
    <fill>
      <patternFill patternType="solid">
        <fgColor rgb="FFFFFF00"/>
      </patternFill>
    </fill>
    <fill>
      <patternFill patternType="solid">
        <fgColor rgb="FF007565"/>
      </patternFill>
    </fill>
    <fill>
      <patternFill patternType="solid">
        <fgColor rgb="FFB6E0D3"/>
      </patternFill>
    </fill>
    <fill>
      <patternFill patternType="solid">
        <fgColor rgb="FFFFCC99"/>
      </patternFill>
    </fill>
    <fill>
      <patternFill patternType="solid">
        <fgColor rgb="FFF2F2F2"/>
      </patternFill>
    </fill>
    <fill>
      <patternFill patternType="solid">
        <fgColor rgb="FFE6F4EF"/>
      </patternFill>
    </fill>
  </fills>
  <borders count="6">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s>
  <cellStyleXfs count="1">
    <xf numFmtId="0" fontId="0" fillId="0" borderId="0"/>
  </cellStyleXfs>
  <cellXfs count="45">
    <xf numFmtId="0" fontId="0" fillId="0" borderId="0" pivotButton="0" quotePrefix="0" xfId="0"/>
    <xf numFmtId="0" fontId="0" fillId="2" borderId="0" pivotButton="0" quotePrefix="0" xfId="0"/>
    <xf numFmtId="0" fontId="0" fillId="3" borderId="0" pivotButton="0" quotePrefix="0" xfId="0"/>
    <xf numFmtId="0" fontId="12" fillId="7" borderId="1" applyAlignment="1" pivotButton="0" quotePrefix="0" xfId="0">
      <alignment horizontal="center" vertical="center" wrapText="1"/>
    </xf>
    <xf numFmtId="164" fontId="13" fillId="8" borderId="1" applyAlignment="1" pivotButton="0" quotePrefix="0" xfId="0">
      <alignment horizontal="right" vertical="center"/>
    </xf>
    <xf numFmtId="0" fontId="13" fillId="8" borderId="1" applyAlignment="1" pivotButton="0" quotePrefix="0" xfId="0">
      <alignment horizontal="left" vertical="center" indent="1"/>
    </xf>
    <xf numFmtId="165" fontId="13" fillId="8" borderId="1" applyAlignment="1" pivotButton="0" quotePrefix="0" xfId="0">
      <alignment horizontal="right" vertical="center"/>
    </xf>
    <xf numFmtId="165" fontId="14" fillId="9" borderId="1" applyAlignment="1" pivotButton="0" quotePrefix="0" xfId="0">
      <alignment horizontal="right" vertical="center"/>
    </xf>
    <xf numFmtId="0" fontId="14" fillId="9" borderId="1" applyAlignment="1" pivotButton="0" quotePrefix="0" xfId="0">
      <alignment horizontal="left" vertical="center" indent="1"/>
    </xf>
    <xf numFmtId="0" fontId="13" fillId="8" borderId="1" applyAlignment="1" pivotButton="0" quotePrefix="0" xfId="0">
      <alignment horizontal="center" vertical="center"/>
    </xf>
    <xf numFmtId="0" fontId="13" fillId="8" borderId="1" applyAlignment="1" pivotButton="0" quotePrefix="0" xfId="0">
      <alignment horizontal="right" vertical="center"/>
    </xf>
    <xf numFmtId="0" fontId="12" fillId="10" borderId="1" applyAlignment="1" pivotButton="0" quotePrefix="0" xfId="0">
      <alignment horizontal="left" vertical="center" indent="1"/>
    </xf>
    <xf numFmtId="165" fontId="12" fillId="10" borderId="1" applyAlignment="1" pivotButton="0" quotePrefix="0" xfId="0">
      <alignment horizontal="right" vertical="center"/>
    </xf>
    <xf numFmtId="0" fontId="12" fillId="10" borderId="1" applyAlignment="1" pivotButton="0" quotePrefix="0" xfId="0">
      <alignment horizontal="center" vertical="center"/>
    </xf>
    <xf numFmtId="0" fontId="15" fillId="8" borderId="1" applyAlignment="1" pivotButton="0" quotePrefix="0" xfId="0">
      <alignment horizontal="center" vertical="center"/>
    </xf>
    <xf numFmtId="0" fontId="14" fillId="9" borderId="1" applyAlignment="1" pivotButton="0" quotePrefix="0" xfId="0">
      <alignment horizontal="center" vertical="center"/>
    </xf>
    <xf numFmtId="0" fontId="16" fillId="10" borderId="1" applyAlignment="1" pivotButton="0" quotePrefix="0" xfId="0">
      <alignment horizontal="left" vertical="center" indent="1"/>
    </xf>
    <xf numFmtId="1" fontId="13" fillId="8" borderId="1" applyAlignment="1" pivotButton="0" quotePrefix="0" xfId="0">
      <alignment horizontal="right" vertical="center"/>
    </xf>
    <xf numFmtId="0" fontId="17" fillId="0" borderId="1" applyAlignment="1" pivotButton="0" quotePrefix="0" xfId="0">
      <alignment horizontal="left" vertical="center" wrapText="1" indent="1"/>
    </xf>
    <xf numFmtId="10" fontId="14" fillId="9" borderId="1" applyAlignment="1" pivotButton="0" quotePrefix="0" xfId="0">
      <alignment horizontal="right" vertical="center"/>
    </xf>
    <xf numFmtId="0" fontId="14" fillId="9" borderId="1" applyAlignment="1" pivotButton="0" quotePrefix="0" xfId="0">
      <alignment horizontal="center" vertical="center" wrapText="1"/>
    </xf>
    <xf numFmtId="1" fontId="12" fillId="10" borderId="1" applyAlignment="1" pivotButton="0" quotePrefix="0" xfId="0">
      <alignment horizontal="right" vertical="center"/>
    </xf>
    <xf numFmtId="1" fontId="14" fillId="9" borderId="1" applyAlignment="1" pivotButton="0" quotePrefix="0" xfId="0">
      <alignment horizontal="right" vertical="center"/>
    </xf>
    <xf numFmtId="0" fontId="11" fillId="6" borderId="0" applyAlignment="1" pivotButton="0" quotePrefix="0" xfId="0">
      <alignment horizontal="left" vertical="center" indent="1"/>
    </xf>
    <xf numFmtId="0" fontId="0" fillId="6" borderId="0" pivotButton="0" quotePrefix="0" xfId="0"/>
    <xf numFmtId="0" fontId="12" fillId="10" borderId="0" applyAlignment="1" pivotButton="0" quotePrefix="0" xfId="0">
      <alignment horizontal="left" vertical="center" indent="1"/>
    </xf>
    <xf numFmtId="0" fontId="0" fillId="10" borderId="0" pivotButton="0" quotePrefix="0" xfId="0"/>
    <xf numFmtId="0" fontId="7" fillId="4" borderId="0" applyAlignment="1" pivotButton="0" quotePrefix="0" xfId="0">
      <alignment horizontal="left" vertical="top" wrapText="1"/>
    </xf>
    <xf numFmtId="0" fontId="0" fillId="0" borderId="0" pivotButton="0" quotePrefix="0" xfId="0"/>
    <xf numFmtId="0" fontId="8" fillId="2" borderId="0" applyAlignment="1" pivotButton="0" quotePrefix="0" xfId="0">
      <alignment horizontal="center" vertical="center" wrapText="1"/>
    </xf>
    <xf numFmtId="0" fontId="4" fillId="2" borderId="0" applyAlignment="1" pivotButton="0" quotePrefix="0" xfId="0">
      <alignment horizontal="left" vertical="center" wrapText="1"/>
    </xf>
    <xf numFmtId="0" fontId="5" fillId="0" borderId="0" applyAlignment="1" pivotButton="0" quotePrefix="0" xfId="0">
      <alignment horizontal="left" vertical="center"/>
    </xf>
    <xf numFmtId="0" fontId="3" fillId="2" borderId="0" applyAlignment="1" pivotButton="0" quotePrefix="0" xfId="0">
      <alignment horizontal="left" vertical="center" wrapText="1"/>
    </xf>
    <xf numFmtId="0" fontId="1" fillId="2" borderId="0" applyAlignment="1" pivotButton="0" quotePrefix="0" xfId="0">
      <alignment horizontal="left" wrapText="1"/>
    </xf>
    <xf numFmtId="0" fontId="7" fillId="4" borderId="0" applyAlignment="1" pivotButton="0" quotePrefix="0" xfId="0">
      <alignment horizontal="left" vertical="center" wrapText="1"/>
    </xf>
    <xf numFmtId="0" fontId="6" fillId="4" borderId="0" applyAlignment="1" pivotButton="0" quotePrefix="0" xfId="0">
      <alignment horizontal="left" vertical="center" wrapText="1"/>
    </xf>
    <xf numFmtId="0" fontId="2" fillId="2" borderId="0" applyAlignment="1" pivotButton="0" quotePrefix="0" xfId="0">
      <alignment horizontal="left" vertical="center" wrapText="1"/>
    </xf>
    <xf numFmtId="0" fontId="9" fillId="5" borderId="0" applyAlignment="1" pivotButton="0" quotePrefix="0" xfId="0">
      <alignment horizontal="left" vertical="center" wrapText="1" indent="1"/>
    </xf>
    <xf numFmtId="0" fontId="0" fillId="5" borderId="0" pivotButton="0" quotePrefix="0" xfId="0"/>
    <xf numFmtId="0" fontId="10" fillId="5" borderId="0" applyAlignment="1" pivotButton="0" quotePrefix="0" xfId="0">
      <alignment horizontal="left" vertical="center" wrapText="1" indent="1"/>
    </xf>
    <xf numFmtId="0" fontId="12" fillId="10" borderId="1" applyAlignment="1" pivotButton="0" quotePrefix="0" xfId="0">
      <alignment horizontal="left" vertical="center" indent="1"/>
    </xf>
    <xf numFmtId="0" fontId="0" fillId="10" borderId="2" pivotButton="0" quotePrefix="0" xfId="0"/>
    <xf numFmtId="0" fontId="0" fillId="10" borderId="3" pivotButton="0" quotePrefix="0" xfId="0"/>
    <xf numFmtId="0" fontId="0" fillId="0" borderId="2" pivotButton="0" quotePrefix="0" xfId="0"/>
    <xf numFmtId="0" fontId="0" fillId="0" borderId="3"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jpeg" Id="rId1"/></Relationships>
</file>

<file path=xl/drawings/drawing1.xml><?xml version="1.0" encoding="utf-8"?>
<wsDr xmlns="http://schemas.openxmlformats.org/drawingml/2006/spreadsheetDrawing">
  <oneCellAnchor>
    <from>
      <col>1</col>
      <colOff>0</colOff>
      <row>1</row>
      <rowOff>0</rowOff>
    </from>
    <ext cx="1143000" cy="1143000"/>
    <pic>
      <nvPicPr>
        <cNvPr id="2"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FF102A24"/>
    <outlinePr summaryBelow="1" summaryRight="1"/>
    <pageSetUpPr fitToPage="1"/>
  </sheetPr>
  <dimension ref="B2:M26"/>
  <sheetViews>
    <sheetView showGridLines="0" topLeftCell="A5" zoomScale="137" workbookViewId="0">
      <selection activeCell="A1" sqref="A1"/>
    </sheetView>
  </sheetViews>
  <sheetFormatPr baseColWidth="10" defaultColWidth="8.83203125" defaultRowHeight="15"/>
  <cols>
    <col width="2.5" customWidth="1" style="28" min="1" max="1"/>
    <col width="11.5" customWidth="1" style="28" min="2" max="13"/>
    <col width="2.5" customWidth="1" style="28" min="14" max="14"/>
  </cols>
  <sheetData>
    <row r="2" ht="18" customHeight="1" s="28">
      <c r="B2" s="1" t="n"/>
      <c r="C2" s="1" t="n"/>
      <c r="D2" s="1" t="n"/>
      <c r="E2" s="33" t="inlineStr">
        <is>
          <t>EARLY LIFE INVESTMENTS, LLC</t>
        </is>
      </c>
    </row>
    <row r="3" ht="18" customHeight="1" s="28">
      <c r="B3" s="1" t="n"/>
      <c r="C3" s="1" t="n"/>
      <c r="D3" s="1" t="n"/>
    </row>
    <row r="4" ht="18" customHeight="1" s="28">
      <c r="B4" s="1" t="n"/>
      <c r="C4" s="1" t="n"/>
      <c r="D4" s="1" t="n"/>
      <c r="E4" s="36" t="inlineStr">
        <is>
          <t>A Family Financial Head Start</t>
        </is>
      </c>
    </row>
    <row r="5" ht="18" customHeight="1" s="28">
      <c r="B5" s="1" t="n"/>
      <c r="C5" s="1" t="n"/>
      <c r="D5" s="1" t="n"/>
    </row>
    <row r="6" ht="18" customHeight="1" s="28">
      <c r="B6" s="1" t="n"/>
      <c r="C6" s="1" t="n"/>
      <c r="D6" s="1" t="n"/>
      <c r="E6" s="32" t="inlineStr">
        <is>
          <t>Preparing for Your Financial Future, Today</t>
        </is>
      </c>
    </row>
    <row r="7" ht="18" customHeight="1" s="28">
      <c r="B7" s="1" t="n"/>
      <c r="C7" s="1" t="n"/>
      <c r="D7" s="1" t="n"/>
    </row>
    <row r="8" ht="18" customHeight="1" s="28">
      <c r="B8" s="1" t="n"/>
      <c r="C8" s="1" t="n"/>
      <c r="D8" s="1" t="n"/>
      <c r="E8" s="30" t="inlineStr">
        <is>
          <t>www.EarlyLifeInvestments.com</t>
        </is>
      </c>
    </row>
    <row r="9" ht="18" customHeight="1" s="28">
      <c r="B9" s="1" t="n"/>
      <c r="C9" s="1" t="n"/>
      <c r="D9" s="1" t="n"/>
    </row>
    <row r="10" ht="4" customHeight="1" s="28">
      <c r="B10" s="2" t="n"/>
      <c r="C10" s="2" t="n"/>
      <c r="D10" s="2" t="n"/>
      <c r="E10" s="2" t="n"/>
      <c r="F10" s="2" t="n"/>
      <c r="G10" s="2" t="n"/>
      <c r="H10" s="2" t="n"/>
      <c r="I10" s="2" t="n"/>
      <c r="J10" s="2" t="n"/>
      <c r="K10" s="2" t="n"/>
      <c r="L10" s="2" t="n"/>
      <c r="M10" s="2" t="n"/>
    </row>
    <row r="11" ht="6" customHeight="1" s="28"/>
    <row r="12" ht="20" customHeight="1" s="28">
      <c r="B12" s="31" t="inlineStr">
        <is>
          <t>OUR MISSION</t>
        </is>
      </c>
    </row>
    <row r="13" ht="20" customHeight="1" s="28">
      <c r="B13" s="35" t="inlineStr">
        <is>
          <t>Helping families build multi-generational financial security through education, practical tools, and honest writing. Practical, no-jargon guidance for parents, teens, and young adults — written by one parent for the rest of us — so the next generation starts ahead.</t>
        </is>
      </c>
    </row>
    <row r="14" ht="20" customHeight="1" s="28"/>
    <row r="15" ht="20" customHeight="1" s="28"/>
    <row r="16" ht="8" customHeight="1" s="28"/>
    <row r="17" ht="20" customHeight="1" s="28">
      <c r="B17" s="31" t="inlineStr">
        <is>
          <t>CONNECT WITH US</t>
        </is>
      </c>
    </row>
    <row r="18" ht="18" customHeight="1" s="28">
      <c r="B18" s="34" t="inlineStr">
        <is>
          <t>X / Twitter:  @EarlyLifeInvest          Instagram:  @earlylifeinvestments</t>
        </is>
      </c>
    </row>
    <row r="19" ht="18" customHeight="1" s="28">
      <c r="B19" s="34" t="inlineStr">
        <is>
          <t>Facebook:  facebook.com/EarlyLifeInvestments          Web:  EarlyLifeInvestments.com</t>
        </is>
      </c>
    </row>
    <row r="20" ht="8" customHeight="1" s="28"/>
    <row r="21" ht="20" customHeight="1" s="28">
      <c r="B21" s="31" t="inlineStr">
        <is>
          <t>HASHTAGS FOR PUBLISHING</t>
        </is>
      </c>
    </row>
    <row r="22" ht="18" customHeight="1" s="28">
      <c r="B22" s="27" t="inlineStr">
        <is>
          <t>#EarlyLifeInvestments  #FamilyFinance  #FinancialHeadStart  #MoneyHabits  #InvestEarly  #FinancialLiteracy  #GenerationalWealth  #RothIRA  #529Plan  #PersonalFinance  #BudgetingTips  #TeachKidsMoney  #CompoundInterest  #DebtFreeJourney  #FinancialFreedom  #SmartMoney  #SaveEarly</t>
        </is>
      </c>
    </row>
    <row r="23" ht="18" customHeight="1" s="28"/>
    <row r="24" ht="18" customHeight="1" s="28"/>
    <row r="25" ht="6" customHeight="1" s="28"/>
    <row r="26" ht="22" customHeight="1" s="28">
      <c r="B26" s="29" t="inlineStr">
        <is>
          <t>© 2022–2026 Early Life Investments, LLC — Est. 2026  ·  Providing your family with a financial head start.</t>
        </is>
      </c>
    </row>
  </sheetData>
  <sheetProtection selectLockedCells="0" selectUnlockedCells="0" sheet="1" objects="0" insertRows="1" insertHyperlinks="1" autoFilter="1" scenarios="0" formatColumns="1" deleteColumns="1" insertColumns="1" pivotTables="1" deleteRows="1" formatCells="1" formatRows="1" sort="1"/>
  <mergeCells count="12">
    <mergeCell ref="E6:M7"/>
    <mergeCell ref="E2:M3"/>
    <mergeCell ref="B19:M19"/>
    <mergeCell ref="B13:M15"/>
    <mergeCell ref="B17:M17"/>
    <mergeCell ref="B18:M18"/>
    <mergeCell ref="B22:M24"/>
    <mergeCell ref="B26:M26"/>
    <mergeCell ref="E8:M9"/>
    <mergeCell ref="B21:M21"/>
    <mergeCell ref="B12:M12"/>
    <mergeCell ref="E4:M5"/>
  </mergeCells>
  <pageMargins left="0.75" right="0.75" top="1" bottom="1" header="0.5" footer="0.5"/>
  <pageSetup orientation="landscape"/>
  <drawing xmlns:r="http://schemas.openxmlformats.org/officeDocument/2006/relationships" r:id="rId1"/>
</worksheet>
</file>

<file path=xl/worksheets/sheet2.xml><?xml version="1.0" encoding="utf-8"?>
<worksheet xmlns="http://schemas.openxmlformats.org/spreadsheetml/2006/main">
  <sheetPr>
    <tabColor rgb="FF102A24"/>
    <outlinePr summaryBelow="1" summaryRight="1"/>
    <pageSetUpPr/>
  </sheetPr>
  <dimension ref="B1:R117"/>
  <sheetViews>
    <sheetView showGridLines="0" workbookViewId="0">
      <pane xSplit="2" ySplit="13" topLeftCell="C14" activePane="bottomRight" state="frozen"/>
      <selection pane="topRight" activeCell="A1" sqref="A1"/>
      <selection pane="bottomLeft" activeCell="A1" sqref="A1"/>
      <selection pane="bottomRight" activeCell="A1" sqref="A1"/>
    </sheetView>
  </sheetViews>
  <sheetFormatPr baseColWidth="10" defaultColWidth="8.83203125" defaultRowHeight="15"/>
  <cols>
    <col width="2.5" customWidth="1" style="28" min="1" max="1"/>
    <col width="13" customWidth="1" style="28" min="2" max="3"/>
    <col width="11" customWidth="1" style="28" min="4" max="4"/>
    <col width="28" customWidth="1" style="28" min="5" max="5"/>
    <col width="13" customWidth="1" style="28" min="6" max="7"/>
    <col width="14" customWidth="1" style="28" min="8" max="8"/>
    <col width="13" customWidth="1" style="28" min="9" max="12"/>
    <col width="11" customWidth="1" style="28" min="13" max="13"/>
    <col width="13" customWidth="1" style="28" min="14" max="14"/>
    <col width="14" customWidth="1" style="28" min="15" max="15"/>
    <col width="40" customWidth="1" style="28" min="16" max="16"/>
    <col width="13" customWidth="1" style="28" min="17" max="17"/>
    <col width="56.5" bestFit="1" customWidth="1" style="28" min="18" max="18"/>
  </cols>
  <sheetData>
    <row r="1" ht="30" customHeight="1" s="28">
      <c r="B1" s="37" t="inlineStr">
        <is>
          <t>Disclaimer: This Medical Claim and EOB Tracker is provided by Early Life Investments for general educational and planning purposes only. It is not intended to provide personalized financial, legal, tax, credit, insurance, medical-billing, or investment advice.</t>
        </is>
      </c>
    </row>
    <row r="2" ht="4" customHeight="1" s="28"/>
    <row r="3" ht="30" customHeight="1" s="28">
      <c r="B3" s="39" t="inlineStr">
        <is>
          <t>The calculations in this workbook are estimates based on the information entered by the user. This workbook reconciles the numbers printed on an explanation of benefits against each other. It cannot tell you whether a service was coded correctly, whether a charge is allowable under your plan, or whether a denial was proper. A reconciliation flag is a prompt to call the plan, not proof of an error.</t>
        </is>
      </c>
    </row>
    <row r="4" ht="4" customHeight="1" s="28"/>
    <row r="5" ht="30" customHeight="1" s="28">
      <c r="B5" s="39" t="inlineStr">
        <is>
          <t>Before making decisions based on this workbook, verify all figures directly with your lender, servicer, insurer, plan administrator, employer, taxing authority, or a qualified professional.</t>
        </is>
      </c>
    </row>
    <row r="6" ht="4" customHeight="1" s="28"/>
    <row r="7" ht="30" customHeight="1" s="28">
      <c r="B7" s="39" t="inlineStr">
        <is>
          <t>Early Life Investments, its owner, and any related materials are not responsible for errors, omissions, data-entry mistakes, calculation differences, financial losses, or other consequences resulting from use of this workbook.</t>
        </is>
      </c>
    </row>
    <row r="8" ht="4" customHeight="1" s="28"/>
    <row r="9" ht="30" customHeight="1" s="28">
      <c r="B9" s="39" t="inlineStr">
        <is>
          <t>Use this workbook as an educational planning tool, not as a substitute for professional advice. The user is responsible for ensuring all values, both input and calculated, are correct.</t>
        </is>
      </c>
    </row>
    <row r="10" ht="4" customHeight="1" s="28"/>
    <row r="11" ht="26" customHeight="1" s="28">
      <c r="B11" s="23" t="inlineStr">
        <is>
          <t>Claims — one row per explanation of benefits</t>
        </is>
      </c>
    </row>
    <row r="13" ht="32" customHeight="1" s="28">
      <c r="B13" s="3" t="inlineStr">
        <is>
          <t>Service date</t>
        </is>
      </c>
      <c r="C13" s="3" t="inlineStr">
        <is>
          <t>Type</t>
        </is>
      </c>
      <c r="D13" s="3" t="inlineStr">
        <is>
          <t>Patient</t>
        </is>
      </c>
      <c r="E13" s="3" t="inlineStr">
        <is>
          <t>Provider</t>
        </is>
      </c>
      <c r="F13" s="3" t="inlineStr">
        <is>
          <t>Status</t>
        </is>
      </c>
      <c r="G13" s="3" t="inlineStr">
        <is>
          <t>Billed</t>
        </is>
      </c>
      <c r="H13" s="3" t="inlineStr">
        <is>
          <t>Plan discount</t>
        </is>
      </c>
      <c r="I13" s="3" t="inlineStr">
        <is>
          <t>Allowed</t>
        </is>
      </c>
      <c r="J13" s="3" t="inlineStr">
        <is>
          <t>Plan paid</t>
        </is>
      </c>
      <c r="K13" s="3" t="inlineStr">
        <is>
          <t>Deductible</t>
        </is>
      </c>
      <c r="L13" s="3" t="inlineStr">
        <is>
          <t>Coinsurance</t>
        </is>
      </c>
      <c r="M13" s="3" t="inlineStr">
        <is>
          <t>Copay</t>
        </is>
      </c>
      <c r="N13" s="3" t="inlineStr">
        <is>
          <t>Not covered</t>
        </is>
      </c>
      <c r="O13" s="3" t="inlineStr">
        <is>
          <t>Your cost</t>
        </is>
      </c>
      <c r="P13" s="3" t="inlineStr">
        <is>
          <t>Reconciliation check</t>
        </is>
      </c>
      <c r="Q13" s="3" t="inlineStr">
        <is>
          <t>Paid from HSA?</t>
        </is>
      </c>
      <c r="R13" s="3" t="inlineStr">
        <is>
          <t>Notes</t>
        </is>
      </c>
    </row>
    <row r="14" ht="19" customHeight="1" s="28">
      <c r="B14" s="4" t="n">
        <v>46036</v>
      </c>
      <c r="C14" s="5" t="inlineStr">
        <is>
          <t>Medical</t>
        </is>
      </c>
      <c r="D14" s="5" t="inlineStr">
        <is>
          <t>A.B.</t>
        </is>
      </c>
      <c r="E14" s="5" t="inlineStr">
        <is>
          <t>Family practice</t>
        </is>
      </c>
      <c r="F14" s="5" t="inlineStr">
        <is>
          <t>Approved</t>
        </is>
      </c>
      <c r="G14" s="6" t="n">
        <v>285</v>
      </c>
      <c r="H14" s="6" t="n">
        <v>92.40000000000001</v>
      </c>
      <c r="I14" s="6" t="n">
        <v>192.6</v>
      </c>
      <c r="J14" s="6" t="n">
        <v>0</v>
      </c>
      <c r="K14" s="6" t="n">
        <v>192.6</v>
      </c>
      <c r="L14" s="6" t="n">
        <v>0</v>
      </c>
      <c r="M14" s="6" t="n">
        <v>0</v>
      </c>
      <c r="N14" s="6" t="n">
        <v>0</v>
      </c>
      <c r="O14" s="7">
        <f>IF(G14="","",K14+L14+M14+N14)</f>
        <v/>
      </c>
      <c r="P14" s="8">
        <f>IF(G14="","",IF(F14&lt;&gt;"Approved","Not yet final",IF(ABS(G14-H14-N14-I14)&gt;0.01,"Allowed is not billed less discount less not-covered",IF(ABS(I14-(J14+K14+L14+M14))&gt;0.01,"Allowed is not plan paid plus your share","OK"))))</f>
        <v/>
      </c>
      <c r="Q14" s="9" t="inlineStr">
        <is>
          <t>Y</t>
        </is>
      </c>
      <c r="R14" s="10" t="n"/>
    </row>
    <row r="15" ht="19" customHeight="1" s="28">
      <c r="B15" s="4" t="n">
        <v>46056</v>
      </c>
      <c r="C15" s="5" t="inlineStr">
        <is>
          <t>Medical</t>
        </is>
      </c>
      <c r="D15" s="5" t="inlineStr">
        <is>
          <t>A.B.</t>
        </is>
      </c>
      <c r="E15" s="5" t="inlineStr">
        <is>
          <t>Imaging center</t>
        </is>
      </c>
      <c r="F15" s="5" t="inlineStr">
        <is>
          <t>Approved</t>
        </is>
      </c>
      <c r="G15" s="6" t="n">
        <v>1240</v>
      </c>
      <c r="H15" s="6" t="n">
        <v>611.1</v>
      </c>
      <c r="I15" s="6" t="n">
        <v>628.9</v>
      </c>
      <c r="J15" s="6" t="n">
        <v>257.2</v>
      </c>
      <c r="K15" s="6" t="n">
        <v>307.4</v>
      </c>
      <c r="L15" s="6" t="n">
        <v>64.3</v>
      </c>
      <c r="M15" s="6" t="n">
        <v>0</v>
      </c>
      <c r="N15" s="6" t="n">
        <v>0</v>
      </c>
      <c r="O15" s="7">
        <f>IF(G15="","",K15+L15+M15+N15)</f>
        <v/>
      </c>
      <c r="P15" s="8">
        <f>IF(G15="","",IF(F15&lt;&gt;"Approved","Not yet final",IF(ABS(G15-H15-N15-I15)&gt;0.01,"Allowed is not billed less discount less not-covered",IF(ABS(I15-(J15+K15+L15+M15))&gt;0.01,"Allowed is not plan paid plus your share","OK"))))</f>
        <v/>
      </c>
      <c r="Q15" s="9" t="inlineStr">
        <is>
          <t>Y</t>
        </is>
      </c>
      <c r="R15" s="10" t="n"/>
    </row>
    <row r="16" ht="19" customHeight="1" s="28">
      <c r="B16" s="4" t="n">
        <v>46064</v>
      </c>
      <c r="C16" s="5" t="inlineStr">
        <is>
          <t>Pharmacy</t>
        </is>
      </c>
      <c r="D16" s="5" t="inlineStr">
        <is>
          <t>C.D.</t>
        </is>
      </c>
      <c r="E16" s="5" t="inlineStr">
        <is>
          <t>Retail pharmacy</t>
        </is>
      </c>
      <c r="F16" s="5" t="inlineStr">
        <is>
          <t>Approved</t>
        </is>
      </c>
      <c r="G16" s="6" t="n">
        <v>68.40000000000001</v>
      </c>
      <c r="H16" s="6" t="n">
        <v>41.15</v>
      </c>
      <c r="I16" s="6" t="n">
        <v>27.25</v>
      </c>
      <c r="J16" s="6" t="n">
        <v>12.25</v>
      </c>
      <c r="K16" s="6" t="n">
        <v>0</v>
      </c>
      <c r="L16" s="6" t="n">
        <v>0</v>
      </c>
      <c r="M16" s="6" t="n">
        <v>15</v>
      </c>
      <c r="N16" s="6" t="n">
        <v>0</v>
      </c>
      <c r="O16" s="7">
        <f>IF(G16="","",K16+L16+M16+N16)</f>
        <v/>
      </c>
      <c r="P16" s="8">
        <f>IF(G16="","",IF(F16&lt;&gt;"Approved","Not yet final",IF(ABS(G16-H16-N16-I16)&gt;0.01,"Allowed is not billed less discount less not-covered",IF(ABS(I16-(J16+K16+L16+M16))&gt;0.01,"Allowed is not plan paid plus your share","OK"))))</f>
        <v/>
      </c>
      <c r="Q16" s="9" t="inlineStr">
        <is>
          <t>N</t>
        </is>
      </c>
      <c r="R16" s="10" t="n"/>
    </row>
    <row r="17" ht="19" customHeight="1" s="28">
      <c r="B17" s="4" t="n">
        <v>46083</v>
      </c>
      <c r="C17" s="5" t="inlineStr">
        <is>
          <t>Dental</t>
        </is>
      </c>
      <c r="D17" s="5" t="inlineStr">
        <is>
          <t>E.F.</t>
        </is>
      </c>
      <c r="E17" s="5" t="inlineStr">
        <is>
          <t>Dental group</t>
        </is>
      </c>
      <c r="F17" s="5" t="inlineStr">
        <is>
          <t>Approved</t>
        </is>
      </c>
      <c r="G17" s="6" t="n">
        <v>435</v>
      </c>
      <c r="H17" s="6" t="n">
        <v>96</v>
      </c>
      <c r="I17" s="6" t="n">
        <v>339</v>
      </c>
      <c r="J17" s="6" t="n">
        <v>203.4</v>
      </c>
      <c r="K17" s="6" t="n">
        <v>0</v>
      </c>
      <c r="L17" s="6" t="n">
        <v>135.6</v>
      </c>
      <c r="M17" s="6" t="n">
        <v>0</v>
      </c>
      <c r="N17" s="6" t="n">
        <v>0</v>
      </c>
      <c r="O17" s="7">
        <f>IF(G17="","",K17+L17+M17+N17)</f>
        <v/>
      </c>
      <c r="P17" s="8">
        <f>IF(G17="","",IF(F17&lt;&gt;"Approved","Not yet final",IF(ABS(G17-H17-N17-I17)&gt;0.01,"Allowed is not billed less discount less not-covered",IF(ABS(I17-(J17+K17+L17+M17))&gt;0.01,"Allowed is not plan paid plus your share","OK"))))</f>
        <v/>
      </c>
      <c r="Q17" s="9" t="inlineStr">
        <is>
          <t>Y</t>
        </is>
      </c>
      <c r="R17" s="10" t="n"/>
    </row>
    <row r="18" ht="19" customHeight="1" s="28">
      <c r="B18" s="4" t="n">
        <v>46099</v>
      </c>
      <c r="C18" s="5" t="inlineStr">
        <is>
          <t>Vision</t>
        </is>
      </c>
      <c r="D18" s="5" t="inlineStr">
        <is>
          <t>C.D.</t>
        </is>
      </c>
      <c r="E18" s="5" t="inlineStr">
        <is>
          <t>Optometry</t>
        </is>
      </c>
      <c r="F18" s="5" t="inlineStr">
        <is>
          <t>Approved</t>
        </is>
      </c>
      <c r="G18" s="6" t="n">
        <v>420</v>
      </c>
      <c r="H18" s="6" t="n">
        <v>0</v>
      </c>
      <c r="I18" s="6" t="n">
        <v>155</v>
      </c>
      <c r="J18" s="6" t="n">
        <v>130</v>
      </c>
      <c r="K18" s="6" t="n">
        <v>0</v>
      </c>
      <c r="L18" s="6" t="n">
        <v>0</v>
      </c>
      <c r="M18" s="6" t="n">
        <v>25</v>
      </c>
      <c r="N18" s="6" t="n">
        <v>265</v>
      </c>
      <c r="O18" s="7">
        <f>IF(G18="","",K18+L18+M18+N18)</f>
        <v/>
      </c>
      <c r="P18" s="8">
        <f>IF(G18="","",IF(F18&lt;&gt;"Approved","Not yet final",IF(ABS(G18-H18-N18-I18)&gt;0.01,"Allowed is not billed less discount less not-covered",IF(ABS(I18-(J18+K18+L18+M18))&gt;0.01,"Allowed is not plan paid plus your share","OK"))))</f>
        <v/>
      </c>
      <c r="Q18" s="9" t="inlineStr">
        <is>
          <t>N</t>
        </is>
      </c>
      <c r="R18" s="10" t="inlineStr">
        <is>
          <t>Frames above the plan allowance.</t>
        </is>
      </c>
    </row>
    <row r="19" ht="19" customHeight="1" s="28">
      <c r="B19" s="4" t="n">
        <v>46119</v>
      </c>
      <c r="C19" s="5" t="inlineStr">
        <is>
          <t>Medical</t>
        </is>
      </c>
      <c r="D19" s="5" t="inlineStr">
        <is>
          <t>A.B.</t>
        </is>
      </c>
      <c r="E19" s="5" t="inlineStr">
        <is>
          <t>Specialist</t>
        </is>
      </c>
      <c r="F19" s="5" t="inlineStr">
        <is>
          <t>Approved</t>
        </is>
      </c>
      <c r="G19" s="6" t="n">
        <v>640</v>
      </c>
      <c r="H19" s="6" t="n">
        <v>240</v>
      </c>
      <c r="I19" s="6" t="n">
        <v>400</v>
      </c>
      <c r="J19" s="6" t="n">
        <v>300</v>
      </c>
      <c r="K19" s="6" t="n">
        <v>0</v>
      </c>
      <c r="L19" s="6" t="n">
        <v>80</v>
      </c>
      <c r="M19" s="6" t="n">
        <v>0</v>
      </c>
      <c r="N19" s="6" t="n">
        <v>0</v>
      </c>
      <c r="O19" s="7">
        <f>IF(G19="","",K19+L19+M19+N19)</f>
        <v/>
      </c>
      <c r="P19" s="8">
        <f>IF(G19="","",IF(F19&lt;&gt;"Approved","Not yet final",IF(ABS(G19-H19-N19-I19)&gt;0.01,"Allowed is not billed less discount less not-covered",IF(ABS(I19-(J19+K19+L19+M19))&gt;0.01,"Allowed is not plan paid plus your share","OK"))))</f>
        <v/>
      </c>
      <c r="Q19" s="9" t="inlineStr">
        <is>
          <t>N</t>
        </is>
      </c>
      <c r="R19" s="10" t="inlineStr">
        <is>
          <t>Example of a claim that does not reconcile — call the plan.</t>
        </is>
      </c>
    </row>
    <row r="20" ht="19" customHeight="1" s="28">
      <c r="B20" s="4" t="n">
        <v>46161</v>
      </c>
      <c r="C20" s="5" t="inlineStr">
        <is>
          <t>Medical</t>
        </is>
      </c>
      <c r="D20" s="5" t="inlineStr">
        <is>
          <t>G.H.</t>
        </is>
      </c>
      <c r="E20" s="5" t="inlineStr">
        <is>
          <t>Urgent care</t>
        </is>
      </c>
      <c r="F20" s="5" t="inlineStr">
        <is>
          <t>Approved</t>
        </is>
      </c>
      <c r="G20" s="6" t="n">
        <v>310</v>
      </c>
      <c r="H20" s="6" t="n">
        <v>118</v>
      </c>
      <c r="I20" s="6" t="n">
        <v>192</v>
      </c>
      <c r="J20" s="6" t="n">
        <v>132</v>
      </c>
      <c r="K20" s="6" t="n">
        <v>0</v>
      </c>
      <c r="L20" s="6" t="n">
        <v>0</v>
      </c>
      <c r="M20" s="6" t="n">
        <v>60</v>
      </c>
      <c r="N20" s="6" t="n">
        <v>0</v>
      </c>
      <c r="O20" s="7">
        <f>IF(G20="","",K20+L20+M20+N20)</f>
        <v/>
      </c>
      <c r="P20" s="8">
        <f>IF(G20="","",IF(F20&lt;&gt;"Approved","Not yet final",IF(ABS(G20-H20-N20-I20)&gt;0.01,"Allowed is not billed less discount less not-covered",IF(ABS(I20-(J20+K20+L20+M20))&gt;0.01,"Allowed is not plan paid plus your share","OK"))))</f>
        <v/>
      </c>
      <c r="Q20" s="9" t="inlineStr">
        <is>
          <t>Y</t>
        </is>
      </c>
      <c r="R20" s="10" t="n"/>
    </row>
    <row r="21" ht="19" customHeight="1" s="28">
      <c r="B21" s="4" t="n">
        <v>46175</v>
      </c>
      <c r="C21" s="5" t="inlineStr">
        <is>
          <t>Pharmacy</t>
        </is>
      </c>
      <c r="D21" s="5" t="inlineStr">
        <is>
          <t>A.B.</t>
        </is>
      </c>
      <c r="E21" s="5" t="inlineStr">
        <is>
          <t>Mail-order pharmacy</t>
        </is>
      </c>
      <c r="F21" s="5" t="inlineStr">
        <is>
          <t>Approved</t>
        </is>
      </c>
      <c r="G21" s="6" t="n">
        <v>240</v>
      </c>
      <c r="H21" s="6" t="n">
        <v>130.5</v>
      </c>
      <c r="I21" s="6" t="n">
        <v>109.5</v>
      </c>
      <c r="J21" s="6" t="n">
        <v>87.59999999999999</v>
      </c>
      <c r="K21" s="6" t="n">
        <v>0</v>
      </c>
      <c r="L21" s="6" t="n">
        <v>21.9</v>
      </c>
      <c r="M21" s="6" t="n">
        <v>0</v>
      </c>
      <c r="N21" s="6" t="n">
        <v>0</v>
      </c>
      <c r="O21" s="7">
        <f>IF(G21="","",K21+L21+M21+N21)</f>
        <v/>
      </c>
      <c r="P21" s="8">
        <f>IF(G21="","",IF(F21&lt;&gt;"Approved","Not yet final",IF(ABS(G21-H21-N21-I21)&gt;0.01,"Allowed is not billed less discount less not-covered",IF(ABS(I21-(J21+K21+L21+M21))&gt;0.01,"Allowed is not plan paid plus your share","OK"))))</f>
        <v/>
      </c>
      <c r="Q21" s="9" t="inlineStr">
        <is>
          <t>Y</t>
        </is>
      </c>
      <c r="R21" s="10" t="n"/>
    </row>
    <row r="22" ht="19" customHeight="1" s="28">
      <c r="B22" s="4" t="n">
        <v>46218</v>
      </c>
      <c r="C22" s="5" t="inlineStr">
        <is>
          <t>Medical</t>
        </is>
      </c>
      <c r="D22" s="5" t="inlineStr">
        <is>
          <t>E.F.</t>
        </is>
      </c>
      <c r="E22" s="5" t="inlineStr">
        <is>
          <t>Physical therapy</t>
        </is>
      </c>
      <c r="F22" s="5" t="inlineStr">
        <is>
          <t>Approved</t>
        </is>
      </c>
      <c r="G22" s="6" t="n">
        <v>900</v>
      </c>
      <c r="H22" s="6" t="n">
        <v>342</v>
      </c>
      <c r="I22" s="6" t="n">
        <v>558</v>
      </c>
      <c r="J22" s="6" t="n">
        <v>446.4</v>
      </c>
      <c r="K22" s="6" t="n">
        <v>0</v>
      </c>
      <c r="L22" s="6" t="n">
        <v>111.6</v>
      </c>
      <c r="M22" s="6" t="n">
        <v>0</v>
      </c>
      <c r="N22" s="6" t="n">
        <v>0</v>
      </c>
      <c r="O22" s="7">
        <f>IF(G22="","",K22+L22+M22+N22)</f>
        <v/>
      </c>
      <c r="P22" s="8">
        <f>IF(G22="","",IF(F22&lt;&gt;"Approved","Not yet final",IF(ABS(G22-H22-N22-I22)&gt;0.01,"Allowed is not billed less discount less not-covered",IF(ABS(I22-(J22+K22+L22+M22))&gt;0.01,"Allowed is not plan paid plus your share","OK"))))</f>
        <v/>
      </c>
      <c r="Q22" s="9" t="inlineStr">
        <is>
          <t>Y</t>
        </is>
      </c>
      <c r="R22" s="10" t="n"/>
    </row>
    <row r="23" ht="19" customHeight="1" s="28">
      <c r="B23" s="4" t="n">
        <v>46238</v>
      </c>
      <c r="C23" s="5" t="inlineStr">
        <is>
          <t>Dental</t>
        </is>
      </c>
      <c r="D23" s="5" t="inlineStr">
        <is>
          <t>A.B.</t>
        </is>
      </c>
      <c r="E23" s="5" t="inlineStr">
        <is>
          <t>Dental group</t>
        </is>
      </c>
      <c r="F23" s="5" t="inlineStr">
        <is>
          <t>Pending</t>
        </is>
      </c>
      <c r="G23" s="6" t="n">
        <v>180</v>
      </c>
      <c r="H23" s="6" t="n">
        <v>0</v>
      </c>
      <c r="I23" s="6" t="n">
        <v>0</v>
      </c>
      <c r="J23" s="6" t="n">
        <v>0</v>
      </c>
      <c r="K23" s="6" t="n">
        <v>0</v>
      </c>
      <c r="L23" s="6" t="n">
        <v>0</v>
      </c>
      <c r="M23" s="6" t="n">
        <v>0</v>
      </c>
      <c r="N23" s="6" t="n">
        <v>0</v>
      </c>
      <c r="O23" s="7">
        <f>IF(G23="","",K23+L23+M23+N23)</f>
        <v/>
      </c>
      <c r="P23" s="8">
        <f>IF(G23="","",IF(F23&lt;&gt;"Approved","Not yet final",IF(ABS(G23-H23-N23-I23)&gt;0.01,"Allowed is not billed less discount less not-covered",IF(ABS(I23-(J23+K23+L23+M23))&gt;0.01,"Allowed is not plan paid plus your share","OK"))))</f>
        <v/>
      </c>
      <c r="Q23" s="9" t="inlineStr">
        <is>
          <t>N</t>
        </is>
      </c>
      <c r="R23" s="10" t="inlineStr">
        <is>
          <t>Awaiting processing.</t>
        </is>
      </c>
    </row>
    <row r="24" ht="19" customHeight="1" s="28">
      <c r="B24" s="4" t="n"/>
      <c r="C24" s="10" t="n"/>
      <c r="D24" s="10" t="n"/>
      <c r="E24" s="10" t="n"/>
      <c r="F24" s="10" t="n"/>
      <c r="G24" s="6" t="n"/>
      <c r="H24" s="6" t="n"/>
      <c r="I24" s="6" t="n"/>
      <c r="J24" s="6" t="n"/>
      <c r="K24" s="6" t="n"/>
      <c r="L24" s="6" t="n"/>
      <c r="M24" s="6" t="n"/>
      <c r="N24" s="6" t="n"/>
      <c r="O24" s="7">
        <f>IF(G24="","",K24+L24+M24+N24)</f>
        <v/>
      </c>
      <c r="P24" s="8">
        <f>IF(G24="","",IF(F24&lt;&gt;"Approved","Not yet final",IF(ABS(G24-H24-N24-I24)&gt;0.01,"Allowed is not billed less discount less not-covered",IF(ABS(I24-(J24+K24+L24+M24))&gt;0.01,"Allowed is not plan paid plus your share","OK"))))</f>
        <v/>
      </c>
      <c r="Q24" s="10" t="n"/>
      <c r="R24" s="10" t="n"/>
    </row>
    <row r="25" ht="19" customHeight="1" s="28">
      <c r="B25" s="4" t="n"/>
      <c r="C25" s="10" t="n"/>
      <c r="D25" s="10" t="n"/>
      <c r="E25" s="10" t="n"/>
      <c r="F25" s="10" t="n"/>
      <c r="G25" s="6" t="n"/>
      <c r="H25" s="6" t="n"/>
      <c r="I25" s="6" t="n"/>
      <c r="J25" s="6" t="n"/>
      <c r="K25" s="6" t="n"/>
      <c r="L25" s="6" t="n"/>
      <c r="M25" s="6" t="n"/>
      <c r="N25" s="6" t="n"/>
      <c r="O25" s="7">
        <f>IF(G25="","",K25+L25+M25+N25)</f>
        <v/>
      </c>
      <c r="P25" s="8">
        <f>IF(G25="","",IF(F25&lt;&gt;"Approved","Not yet final",IF(ABS(G25-H25-N25-I25)&gt;0.01,"Allowed is not billed less discount less not-covered",IF(ABS(I25-(J25+K25+L25+M25))&gt;0.01,"Allowed is not plan paid plus your share","OK"))))</f>
        <v/>
      </c>
      <c r="Q25" s="10" t="n"/>
      <c r="R25" s="10" t="n"/>
    </row>
    <row r="26" ht="19" customHeight="1" s="28">
      <c r="B26" s="4" t="n"/>
      <c r="C26" s="10" t="n"/>
      <c r="D26" s="10" t="n"/>
      <c r="E26" s="10" t="n"/>
      <c r="F26" s="10" t="n"/>
      <c r="G26" s="6" t="n"/>
      <c r="H26" s="6" t="n"/>
      <c r="I26" s="6" t="n"/>
      <c r="J26" s="6" t="n"/>
      <c r="K26" s="6" t="n"/>
      <c r="L26" s="6" t="n"/>
      <c r="M26" s="6" t="n"/>
      <c r="N26" s="6" t="n"/>
      <c r="O26" s="7">
        <f>IF(G26="","",K26+L26+M26+N26)</f>
        <v/>
      </c>
      <c r="P26" s="8">
        <f>IF(G26="","",IF(F26&lt;&gt;"Approved","Not yet final",IF(ABS(G26-H26-N26-I26)&gt;0.01,"Allowed is not billed less discount less not-covered",IF(ABS(I26-(J26+K26+L26+M26))&gt;0.01,"Allowed is not plan paid plus your share","OK"))))</f>
        <v/>
      </c>
      <c r="Q26" s="10" t="n"/>
      <c r="R26" s="10" t="n"/>
    </row>
    <row r="27" ht="19" customHeight="1" s="28">
      <c r="B27" s="4" t="n"/>
      <c r="C27" s="10" t="n"/>
      <c r="D27" s="10" t="n"/>
      <c r="E27" s="10" t="n"/>
      <c r="F27" s="10" t="n"/>
      <c r="G27" s="6" t="n"/>
      <c r="H27" s="6" t="n"/>
      <c r="I27" s="6" t="n"/>
      <c r="J27" s="6" t="n"/>
      <c r="K27" s="6" t="n"/>
      <c r="L27" s="6" t="n"/>
      <c r="M27" s="6" t="n"/>
      <c r="N27" s="6" t="n"/>
      <c r="O27" s="7">
        <f>IF(G27="","",K27+L27+M27+N27)</f>
        <v/>
      </c>
      <c r="P27" s="8">
        <f>IF(G27="","",IF(F27&lt;&gt;"Approved","Not yet final",IF(ABS(G27-H27-N27-I27)&gt;0.01,"Allowed is not billed less discount less not-covered",IF(ABS(I27-(J27+K27+L27+M27))&gt;0.01,"Allowed is not plan paid plus your share","OK"))))</f>
        <v/>
      </c>
      <c r="Q27" s="10" t="n"/>
      <c r="R27" s="10" t="n"/>
    </row>
    <row r="28" ht="19" customHeight="1" s="28">
      <c r="B28" s="4" t="n"/>
      <c r="C28" s="10" t="n"/>
      <c r="D28" s="10" t="n"/>
      <c r="E28" s="10" t="n"/>
      <c r="F28" s="10" t="n"/>
      <c r="G28" s="6" t="n"/>
      <c r="H28" s="6" t="n"/>
      <c r="I28" s="6" t="n"/>
      <c r="J28" s="6" t="n"/>
      <c r="K28" s="6" t="n"/>
      <c r="L28" s="6" t="n"/>
      <c r="M28" s="6" t="n"/>
      <c r="N28" s="6" t="n"/>
      <c r="O28" s="7">
        <f>IF(G28="","",K28+L28+M28+N28)</f>
        <v/>
      </c>
      <c r="P28" s="8">
        <f>IF(G28="","",IF(F28&lt;&gt;"Approved","Not yet final",IF(ABS(G28-H28-N28-I28)&gt;0.01,"Allowed is not billed less discount less not-covered",IF(ABS(I28-(J28+K28+L28+M28))&gt;0.01,"Allowed is not plan paid plus your share","OK"))))</f>
        <v/>
      </c>
      <c r="Q28" s="10" t="n"/>
      <c r="R28" s="10" t="n"/>
    </row>
    <row r="29" ht="19" customHeight="1" s="28">
      <c r="B29" s="4" t="n"/>
      <c r="C29" s="10" t="n"/>
      <c r="D29" s="10" t="n"/>
      <c r="E29" s="10" t="n"/>
      <c r="F29" s="10" t="n"/>
      <c r="G29" s="6" t="n"/>
      <c r="H29" s="6" t="n"/>
      <c r="I29" s="6" t="n"/>
      <c r="J29" s="6" t="n"/>
      <c r="K29" s="6" t="n"/>
      <c r="L29" s="6" t="n"/>
      <c r="M29" s="6" t="n"/>
      <c r="N29" s="6" t="n"/>
      <c r="O29" s="7">
        <f>IF(G29="","",K29+L29+M29+N29)</f>
        <v/>
      </c>
      <c r="P29" s="8">
        <f>IF(G29="","",IF(F29&lt;&gt;"Approved","Not yet final",IF(ABS(G29-H29-N29-I29)&gt;0.01,"Allowed is not billed less discount less not-covered",IF(ABS(I29-(J29+K29+L29+M29))&gt;0.01,"Allowed is not plan paid plus your share","OK"))))</f>
        <v/>
      </c>
      <c r="Q29" s="10" t="n"/>
      <c r="R29" s="10" t="n"/>
    </row>
    <row r="30" ht="19" customHeight="1" s="28">
      <c r="B30" s="4" t="n"/>
      <c r="C30" s="10" t="n"/>
      <c r="D30" s="10" t="n"/>
      <c r="E30" s="10" t="n"/>
      <c r="F30" s="10" t="n"/>
      <c r="G30" s="6" t="n"/>
      <c r="H30" s="6" t="n"/>
      <c r="I30" s="6" t="n"/>
      <c r="J30" s="6" t="n"/>
      <c r="K30" s="6" t="n"/>
      <c r="L30" s="6" t="n"/>
      <c r="M30" s="6" t="n"/>
      <c r="N30" s="6" t="n"/>
      <c r="O30" s="7">
        <f>IF(G30="","",K30+L30+M30+N30)</f>
        <v/>
      </c>
      <c r="P30" s="8">
        <f>IF(G30="","",IF(F30&lt;&gt;"Approved","Not yet final",IF(ABS(G30-H30-N30-I30)&gt;0.01,"Allowed is not billed less discount less not-covered",IF(ABS(I30-(J30+K30+L30+M30))&gt;0.01,"Allowed is not plan paid plus your share","OK"))))</f>
        <v/>
      </c>
      <c r="Q30" s="10" t="n"/>
      <c r="R30" s="10" t="n"/>
    </row>
    <row r="31" ht="19" customHeight="1" s="28">
      <c r="B31" s="4" t="n"/>
      <c r="C31" s="10" t="n"/>
      <c r="D31" s="10" t="n"/>
      <c r="E31" s="10" t="n"/>
      <c r="F31" s="10" t="n"/>
      <c r="G31" s="6" t="n"/>
      <c r="H31" s="6" t="n"/>
      <c r="I31" s="6" t="n"/>
      <c r="J31" s="6" t="n"/>
      <c r="K31" s="6" t="n"/>
      <c r="L31" s="6" t="n"/>
      <c r="M31" s="6" t="n"/>
      <c r="N31" s="6" t="n"/>
      <c r="O31" s="7">
        <f>IF(G31="","",K31+L31+M31+N31)</f>
        <v/>
      </c>
      <c r="P31" s="8">
        <f>IF(G31="","",IF(F31&lt;&gt;"Approved","Not yet final",IF(ABS(G31-H31-N31-I31)&gt;0.01,"Allowed is not billed less discount less not-covered",IF(ABS(I31-(J31+K31+L31+M31))&gt;0.01,"Allowed is not plan paid plus your share","OK"))))</f>
        <v/>
      </c>
      <c r="Q31" s="10" t="n"/>
      <c r="R31" s="10" t="n"/>
    </row>
    <row r="32" ht="19" customHeight="1" s="28">
      <c r="B32" s="4" t="n"/>
      <c r="C32" s="10" t="n"/>
      <c r="D32" s="10" t="n"/>
      <c r="E32" s="10" t="n"/>
      <c r="F32" s="10" t="n"/>
      <c r="G32" s="6" t="n"/>
      <c r="H32" s="6" t="n"/>
      <c r="I32" s="6" t="n"/>
      <c r="J32" s="6" t="n"/>
      <c r="K32" s="6" t="n"/>
      <c r="L32" s="6" t="n"/>
      <c r="M32" s="6" t="n"/>
      <c r="N32" s="6" t="n"/>
      <c r="O32" s="7">
        <f>IF(G32="","",K32+L32+M32+N32)</f>
        <v/>
      </c>
      <c r="P32" s="8">
        <f>IF(G32="","",IF(F32&lt;&gt;"Approved","Not yet final",IF(ABS(G32-H32-N32-I32)&gt;0.01,"Allowed is not billed less discount less not-covered",IF(ABS(I32-(J32+K32+L32+M32))&gt;0.01,"Allowed is not plan paid plus your share","OK"))))</f>
        <v/>
      </c>
      <c r="Q32" s="10" t="n"/>
      <c r="R32" s="10" t="n"/>
    </row>
    <row r="33" ht="19" customHeight="1" s="28">
      <c r="B33" s="4" t="n"/>
      <c r="C33" s="10" t="n"/>
      <c r="D33" s="10" t="n"/>
      <c r="E33" s="10" t="n"/>
      <c r="F33" s="10" t="n"/>
      <c r="G33" s="6" t="n"/>
      <c r="H33" s="6" t="n"/>
      <c r="I33" s="6" t="n"/>
      <c r="J33" s="6" t="n"/>
      <c r="K33" s="6" t="n"/>
      <c r="L33" s="6" t="n"/>
      <c r="M33" s="6" t="n"/>
      <c r="N33" s="6" t="n"/>
      <c r="O33" s="7">
        <f>IF(G33="","",K33+L33+M33+N33)</f>
        <v/>
      </c>
      <c r="P33" s="8">
        <f>IF(G33="","",IF(F33&lt;&gt;"Approved","Not yet final",IF(ABS(G33-H33-N33-I33)&gt;0.01,"Allowed is not billed less discount less not-covered",IF(ABS(I33-(J33+K33+L33+M33))&gt;0.01,"Allowed is not plan paid plus your share","OK"))))</f>
        <v/>
      </c>
      <c r="Q33" s="10" t="n"/>
      <c r="R33" s="10" t="n"/>
    </row>
    <row r="34" ht="19" customHeight="1" s="28">
      <c r="B34" s="4" t="n"/>
      <c r="C34" s="10" t="n"/>
      <c r="D34" s="10" t="n"/>
      <c r="E34" s="10" t="n"/>
      <c r="F34" s="10" t="n"/>
      <c r="G34" s="6" t="n"/>
      <c r="H34" s="6" t="n"/>
      <c r="I34" s="6" t="n"/>
      <c r="J34" s="6" t="n"/>
      <c r="K34" s="6" t="n"/>
      <c r="L34" s="6" t="n"/>
      <c r="M34" s="6" t="n"/>
      <c r="N34" s="6" t="n"/>
      <c r="O34" s="7">
        <f>IF(G34="","",K34+L34+M34+N34)</f>
        <v/>
      </c>
      <c r="P34" s="8">
        <f>IF(G34="","",IF(F34&lt;&gt;"Approved","Not yet final",IF(ABS(G34-H34-N34-I34)&gt;0.01,"Allowed is not billed less discount less not-covered",IF(ABS(I34-(J34+K34+L34+M34))&gt;0.01,"Allowed is not plan paid plus your share","OK"))))</f>
        <v/>
      </c>
      <c r="Q34" s="10" t="n"/>
      <c r="R34" s="10" t="n"/>
    </row>
    <row r="35" ht="19" customHeight="1" s="28">
      <c r="B35" s="4" t="n"/>
      <c r="C35" s="10" t="n"/>
      <c r="D35" s="10" t="n"/>
      <c r="E35" s="10" t="n"/>
      <c r="F35" s="10" t="n"/>
      <c r="G35" s="6" t="n"/>
      <c r="H35" s="6" t="n"/>
      <c r="I35" s="6" t="n"/>
      <c r="J35" s="6" t="n"/>
      <c r="K35" s="6" t="n"/>
      <c r="L35" s="6" t="n"/>
      <c r="M35" s="6" t="n"/>
      <c r="N35" s="6" t="n"/>
      <c r="O35" s="7">
        <f>IF(G35="","",K35+L35+M35+N35)</f>
        <v/>
      </c>
      <c r="P35" s="8">
        <f>IF(G35="","",IF(F35&lt;&gt;"Approved","Not yet final",IF(ABS(G35-H35-N35-I35)&gt;0.01,"Allowed is not billed less discount less not-covered",IF(ABS(I35-(J35+K35+L35+M35))&gt;0.01,"Allowed is not plan paid plus your share","OK"))))</f>
        <v/>
      </c>
      <c r="Q35" s="10" t="n"/>
      <c r="R35" s="10" t="n"/>
    </row>
    <row r="36" ht="19" customHeight="1" s="28">
      <c r="B36" s="4" t="n"/>
      <c r="C36" s="10" t="n"/>
      <c r="D36" s="10" t="n"/>
      <c r="E36" s="10" t="n"/>
      <c r="F36" s="10" t="n"/>
      <c r="G36" s="6" t="n"/>
      <c r="H36" s="6" t="n"/>
      <c r="I36" s="6" t="n"/>
      <c r="J36" s="6" t="n"/>
      <c r="K36" s="6" t="n"/>
      <c r="L36" s="6" t="n"/>
      <c r="M36" s="6" t="n"/>
      <c r="N36" s="6" t="n"/>
      <c r="O36" s="7">
        <f>IF(G36="","",K36+L36+M36+N36)</f>
        <v/>
      </c>
      <c r="P36" s="8">
        <f>IF(G36="","",IF(F36&lt;&gt;"Approved","Not yet final",IF(ABS(G36-H36-N36-I36)&gt;0.01,"Allowed is not billed less discount less not-covered",IF(ABS(I36-(J36+K36+L36+M36))&gt;0.01,"Allowed is not plan paid plus your share","OK"))))</f>
        <v/>
      </c>
      <c r="Q36" s="10" t="n"/>
      <c r="R36" s="10" t="n"/>
    </row>
    <row r="37" ht="19" customHeight="1" s="28">
      <c r="B37" s="4" t="n"/>
      <c r="C37" s="10" t="n"/>
      <c r="D37" s="10" t="n"/>
      <c r="E37" s="10" t="n"/>
      <c r="F37" s="10" t="n"/>
      <c r="G37" s="6" t="n"/>
      <c r="H37" s="6" t="n"/>
      <c r="I37" s="6" t="n"/>
      <c r="J37" s="6" t="n"/>
      <c r="K37" s="6" t="n"/>
      <c r="L37" s="6" t="n"/>
      <c r="M37" s="6" t="n"/>
      <c r="N37" s="6" t="n"/>
      <c r="O37" s="7">
        <f>IF(G37="","",K37+L37+M37+N37)</f>
        <v/>
      </c>
      <c r="P37" s="8">
        <f>IF(G37="","",IF(F37&lt;&gt;"Approved","Not yet final",IF(ABS(G37-H37-N37-I37)&gt;0.01,"Allowed is not billed less discount less not-covered",IF(ABS(I37-(J37+K37+L37+M37))&gt;0.01,"Allowed is not plan paid plus your share","OK"))))</f>
        <v/>
      </c>
      <c r="Q37" s="10" t="n"/>
      <c r="R37" s="10" t="n"/>
    </row>
    <row r="38" ht="19" customHeight="1" s="28">
      <c r="B38" s="4" t="n"/>
      <c r="C38" s="10" t="n"/>
      <c r="D38" s="10" t="n"/>
      <c r="E38" s="10" t="n"/>
      <c r="F38" s="10" t="n"/>
      <c r="G38" s="6" t="n"/>
      <c r="H38" s="6" t="n"/>
      <c r="I38" s="6" t="n"/>
      <c r="J38" s="6" t="n"/>
      <c r="K38" s="6" t="n"/>
      <c r="L38" s="6" t="n"/>
      <c r="M38" s="6" t="n"/>
      <c r="N38" s="6" t="n"/>
      <c r="O38" s="7">
        <f>IF(G38="","",K38+L38+M38+N38)</f>
        <v/>
      </c>
      <c r="P38" s="8">
        <f>IF(G38="","",IF(F38&lt;&gt;"Approved","Not yet final",IF(ABS(G38-H38-N38-I38)&gt;0.01,"Allowed is not billed less discount less not-covered",IF(ABS(I38-(J38+K38+L38+M38))&gt;0.01,"Allowed is not plan paid plus your share","OK"))))</f>
        <v/>
      </c>
      <c r="Q38" s="10" t="n"/>
      <c r="R38" s="10" t="n"/>
    </row>
    <row r="39" ht="19" customHeight="1" s="28">
      <c r="B39" s="4" t="n"/>
      <c r="C39" s="10" t="n"/>
      <c r="D39" s="10" t="n"/>
      <c r="E39" s="10" t="n"/>
      <c r="F39" s="10" t="n"/>
      <c r="G39" s="6" t="n"/>
      <c r="H39" s="6" t="n"/>
      <c r="I39" s="6" t="n"/>
      <c r="J39" s="6" t="n"/>
      <c r="K39" s="6" t="n"/>
      <c r="L39" s="6" t="n"/>
      <c r="M39" s="6" t="n"/>
      <c r="N39" s="6" t="n"/>
      <c r="O39" s="7">
        <f>IF(G39="","",K39+L39+M39+N39)</f>
        <v/>
      </c>
      <c r="P39" s="8">
        <f>IF(G39="","",IF(F39&lt;&gt;"Approved","Not yet final",IF(ABS(G39-H39-N39-I39)&gt;0.01,"Allowed is not billed less discount less not-covered",IF(ABS(I39-(J39+K39+L39+M39))&gt;0.01,"Allowed is not plan paid plus your share","OK"))))</f>
        <v/>
      </c>
      <c r="Q39" s="10" t="n"/>
      <c r="R39" s="10" t="n"/>
    </row>
    <row r="40" ht="19" customHeight="1" s="28">
      <c r="B40" s="4" t="n"/>
      <c r="C40" s="10" t="n"/>
      <c r="D40" s="10" t="n"/>
      <c r="E40" s="10" t="n"/>
      <c r="F40" s="10" t="n"/>
      <c r="G40" s="6" t="n"/>
      <c r="H40" s="6" t="n"/>
      <c r="I40" s="6" t="n"/>
      <c r="J40" s="6" t="n"/>
      <c r="K40" s="6" t="n"/>
      <c r="L40" s="6" t="n"/>
      <c r="M40" s="6" t="n"/>
      <c r="N40" s="6" t="n"/>
      <c r="O40" s="7">
        <f>IF(G40="","",K40+L40+M40+N40)</f>
        <v/>
      </c>
      <c r="P40" s="8">
        <f>IF(G40="","",IF(F40&lt;&gt;"Approved","Not yet final",IF(ABS(G40-H40-N40-I40)&gt;0.01,"Allowed is not billed less discount less not-covered",IF(ABS(I40-(J40+K40+L40+M40))&gt;0.01,"Allowed is not plan paid plus your share","OK"))))</f>
        <v/>
      </c>
      <c r="Q40" s="10" t="n"/>
      <c r="R40" s="10" t="n"/>
    </row>
    <row r="41" ht="19" customHeight="1" s="28">
      <c r="B41" s="4" t="n"/>
      <c r="C41" s="10" t="n"/>
      <c r="D41" s="10" t="n"/>
      <c r="E41" s="10" t="n"/>
      <c r="F41" s="10" t="n"/>
      <c r="G41" s="6" t="n"/>
      <c r="H41" s="6" t="n"/>
      <c r="I41" s="6" t="n"/>
      <c r="J41" s="6" t="n"/>
      <c r="K41" s="6" t="n"/>
      <c r="L41" s="6" t="n"/>
      <c r="M41" s="6" t="n"/>
      <c r="N41" s="6" t="n"/>
      <c r="O41" s="7">
        <f>IF(G41="","",K41+L41+M41+N41)</f>
        <v/>
      </c>
      <c r="P41" s="8">
        <f>IF(G41="","",IF(F41&lt;&gt;"Approved","Not yet final",IF(ABS(G41-H41-N41-I41)&gt;0.01,"Allowed is not billed less discount less not-covered",IF(ABS(I41-(J41+K41+L41+M41))&gt;0.01,"Allowed is not plan paid plus your share","OK"))))</f>
        <v/>
      </c>
      <c r="Q41" s="10" t="n"/>
      <c r="R41" s="10" t="n"/>
    </row>
    <row r="42" ht="19" customHeight="1" s="28">
      <c r="B42" s="4" t="n"/>
      <c r="C42" s="10" t="n"/>
      <c r="D42" s="10" t="n"/>
      <c r="E42" s="10" t="n"/>
      <c r="F42" s="10" t="n"/>
      <c r="G42" s="6" t="n"/>
      <c r="H42" s="6" t="n"/>
      <c r="I42" s="6" t="n"/>
      <c r="J42" s="6" t="n"/>
      <c r="K42" s="6" t="n"/>
      <c r="L42" s="6" t="n"/>
      <c r="M42" s="6" t="n"/>
      <c r="N42" s="6" t="n"/>
      <c r="O42" s="7">
        <f>IF(G42="","",K42+L42+M42+N42)</f>
        <v/>
      </c>
      <c r="P42" s="8">
        <f>IF(G42="","",IF(F42&lt;&gt;"Approved","Not yet final",IF(ABS(G42-H42-N42-I42)&gt;0.01,"Allowed is not billed less discount less not-covered",IF(ABS(I42-(J42+K42+L42+M42))&gt;0.01,"Allowed is not plan paid plus your share","OK"))))</f>
        <v/>
      </c>
      <c r="Q42" s="10" t="n"/>
      <c r="R42" s="10" t="n"/>
    </row>
    <row r="43" ht="19" customHeight="1" s="28">
      <c r="B43" s="4" t="n"/>
      <c r="C43" s="10" t="n"/>
      <c r="D43" s="10" t="n"/>
      <c r="E43" s="10" t="n"/>
      <c r="F43" s="10" t="n"/>
      <c r="G43" s="6" t="n"/>
      <c r="H43" s="6" t="n"/>
      <c r="I43" s="6" t="n"/>
      <c r="J43" s="6" t="n"/>
      <c r="K43" s="6" t="n"/>
      <c r="L43" s="6" t="n"/>
      <c r="M43" s="6" t="n"/>
      <c r="N43" s="6" t="n"/>
      <c r="O43" s="7">
        <f>IF(G43="","",K43+L43+M43+N43)</f>
        <v/>
      </c>
      <c r="P43" s="8">
        <f>IF(G43="","",IF(F43&lt;&gt;"Approved","Not yet final",IF(ABS(G43-H43-N43-I43)&gt;0.01,"Allowed is not billed less discount less not-covered",IF(ABS(I43-(J43+K43+L43+M43))&gt;0.01,"Allowed is not plan paid plus your share","OK"))))</f>
        <v/>
      </c>
      <c r="Q43" s="10" t="n"/>
      <c r="R43" s="10" t="n"/>
    </row>
    <row r="44" ht="19" customHeight="1" s="28">
      <c r="B44" s="4" t="n"/>
      <c r="C44" s="10" t="n"/>
      <c r="D44" s="10" t="n"/>
      <c r="E44" s="10" t="n"/>
      <c r="F44" s="10" t="n"/>
      <c r="G44" s="6" t="n"/>
      <c r="H44" s="6" t="n"/>
      <c r="I44" s="6" t="n"/>
      <c r="J44" s="6" t="n"/>
      <c r="K44" s="6" t="n"/>
      <c r="L44" s="6" t="n"/>
      <c r="M44" s="6" t="n"/>
      <c r="N44" s="6" t="n"/>
      <c r="O44" s="7">
        <f>IF(G44="","",K44+L44+M44+N44)</f>
        <v/>
      </c>
      <c r="P44" s="8">
        <f>IF(G44="","",IF(F44&lt;&gt;"Approved","Not yet final",IF(ABS(G44-H44-N44-I44)&gt;0.01,"Allowed is not billed less discount less not-covered",IF(ABS(I44-(J44+K44+L44+M44))&gt;0.01,"Allowed is not plan paid plus your share","OK"))))</f>
        <v/>
      </c>
      <c r="Q44" s="10" t="n"/>
      <c r="R44" s="10" t="n"/>
    </row>
    <row r="45" ht="19" customHeight="1" s="28">
      <c r="B45" s="4" t="n"/>
      <c r="C45" s="10" t="n"/>
      <c r="D45" s="10" t="n"/>
      <c r="E45" s="10" t="n"/>
      <c r="F45" s="10" t="n"/>
      <c r="G45" s="6" t="n"/>
      <c r="H45" s="6" t="n"/>
      <c r="I45" s="6" t="n"/>
      <c r="J45" s="6" t="n"/>
      <c r="K45" s="6" t="n"/>
      <c r="L45" s="6" t="n"/>
      <c r="M45" s="6" t="n"/>
      <c r="N45" s="6" t="n"/>
      <c r="O45" s="7">
        <f>IF(G45="","",K45+L45+M45+N45)</f>
        <v/>
      </c>
      <c r="P45" s="8">
        <f>IF(G45="","",IF(F45&lt;&gt;"Approved","Not yet final",IF(ABS(G45-H45-N45-I45)&gt;0.01,"Allowed is not billed less discount less not-covered",IF(ABS(I45-(J45+K45+L45+M45))&gt;0.01,"Allowed is not plan paid plus your share","OK"))))</f>
        <v/>
      </c>
      <c r="Q45" s="10" t="n"/>
      <c r="R45" s="10" t="n"/>
    </row>
    <row r="46" ht="19" customHeight="1" s="28">
      <c r="B46" s="4" t="n"/>
      <c r="C46" s="10" t="n"/>
      <c r="D46" s="10" t="n"/>
      <c r="E46" s="10" t="n"/>
      <c r="F46" s="10" t="n"/>
      <c r="G46" s="6" t="n"/>
      <c r="H46" s="6" t="n"/>
      <c r="I46" s="6" t="n"/>
      <c r="J46" s="6" t="n"/>
      <c r="K46" s="6" t="n"/>
      <c r="L46" s="6" t="n"/>
      <c r="M46" s="6" t="n"/>
      <c r="N46" s="6" t="n"/>
      <c r="O46" s="7">
        <f>IF(G46="","",K46+L46+M46+N46)</f>
        <v/>
      </c>
      <c r="P46" s="8">
        <f>IF(G46="","",IF(F46&lt;&gt;"Approved","Not yet final",IF(ABS(G46-H46-N46-I46)&gt;0.01,"Allowed is not billed less discount less not-covered",IF(ABS(I46-(J46+K46+L46+M46))&gt;0.01,"Allowed is not plan paid plus your share","OK"))))</f>
        <v/>
      </c>
      <c r="Q46" s="10" t="n"/>
      <c r="R46" s="10" t="n"/>
    </row>
    <row r="47" ht="19" customHeight="1" s="28">
      <c r="B47" s="4" t="n"/>
      <c r="C47" s="10" t="n"/>
      <c r="D47" s="10" t="n"/>
      <c r="E47" s="10" t="n"/>
      <c r="F47" s="10" t="n"/>
      <c r="G47" s="6" t="n"/>
      <c r="H47" s="6" t="n"/>
      <c r="I47" s="6" t="n"/>
      <c r="J47" s="6" t="n"/>
      <c r="K47" s="6" t="n"/>
      <c r="L47" s="6" t="n"/>
      <c r="M47" s="6" t="n"/>
      <c r="N47" s="6" t="n"/>
      <c r="O47" s="7">
        <f>IF(G47="","",K47+L47+M47+N47)</f>
        <v/>
      </c>
      <c r="P47" s="8">
        <f>IF(G47="","",IF(F47&lt;&gt;"Approved","Not yet final",IF(ABS(G47-H47-N47-I47)&gt;0.01,"Allowed is not billed less discount less not-covered",IF(ABS(I47-(J47+K47+L47+M47))&gt;0.01,"Allowed is not plan paid plus your share","OK"))))</f>
        <v/>
      </c>
      <c r="Q47" s="10" t="n"/>
      <c r="R47" s="10" t="n"/>
    </row>
    <row r="48" ht="19" customHeight="1" s="28">
      <c r="B48" s="4" t="n"/>
      <c r="C48" s="10" t="n"/>
      <c r="D48" s="10" t="n"/>
      <c r="E48" s="10" t="n"/>
      <c r="F48" s="10" t="n"/>
      <c r="G48" s="6" t="n"/>
      <c r="H48" s="6" t="n"/>
      <c r="I48" s="6" t="n"/>
      <c r="J48" s="6" t="n"/>
      <c r="K48" s="6" t="n"/>
      <c r="L48" s="6" t="n"/>
      <c r="M48" s="6" t="n"/>
      <c r="N48" s="6" t="n"/>
      <c r="O48" s="7">
        <f>IF(G48="","",K48+L48+M48+N48)</f>
        <v/>
      </c>
      <c r="P48" s="8">
        <f>IF(G48="","",IF(F48&lt;&gt;"Approved","Not yet final",IF(ABS(G48-H48-N48-I48)&gt;0.01,"Allowed is not billed less discount less not-covered",IF(ABS(I48-(J48+K48+L48+M48))&gt;0.01,"Allowed is not plan paid plus your share","OK"))))</f>
        <v/>
      </c>
      <c r="Q48" s="10" t="n"/>
      <c r="R48" s="10" t="n"/>
    </row>
    <row r="49" ht="19" customHeight="1" s="28">
      <c r="B49" s="4" t="n"/>
      <c r="C49" s="10" t="n"/>
      <c r="D49" s="10" t="n"/>
      <c r="E49" s="10" t="n"/>
      <c r="F49" s="10" t="n"/>
      <c r="G49" s="6" t="n"/>
      <c r="H49" s="6" t="n"/>
      <c r="I49" s="6" t="n"/>
      <c r="J49" s="6" t="n"/>
      <c r="K49" s="6" t="n"/>
      <c r="L49" s="6" t="n"/>
      <c r="M49" s="6" t="n"/>
      <c r="N49" s="6" t="n"/>
      <c r="O49" s="7">
        <f>IF(G49="","",K49+L49+M49+N49)</f>
        <v/>
      </c>
      <c r="P49" s="8">
        <f>IF(G49="","",IF(F49&lt;&gt;"Approved","Not yet final",IF(ABS(G49-H49-N49-I49)&gt;0.01,"Allowed is not billed less discount less not-covered",IF(ABS(I49-(J49+K49+L49+M49))&gt;0.01,"Allowed is not plan paid plus your share","OK"))))</f>
        <v/>
      </c>
      <c r="Q49" s="10" t="n"/>
      <c r="R49" s="10" t="n"/>
    </row>
    <row r="50" ht="19" customHeight="1" s="28">
      <c r="B50" s="4" t="n"/>
      <c r="C50" s="10" t="n"/>
      <c r="D50" s="10" t="n"/>
      <c r="E50" s="10" t="n"/>
      <c r="F50" s="10" t="n"/>
      <c r="G50" s="6" t="n"/>
      <c r="H50" s="6" t="n"/>
      <c r="I50" s="6" t="n"/>
      <c r="J50" s="6" t="n"/>
      <c r="K50" s="6" t="n"/>
      <c r="L50" s="6" t="n"/>
      <c r="M50" s="6" t="n"/>
      <c r="N50" s="6" t="n"/>
      <c r="O50" s="7">
        <f>IF(G50="","",K50+L50+M50+N50)</f>
        <v/>
      </c>
      <c r="P50" s="8">
        <f>IF(G50="","",IF(F50&lt;&gt;"Approved","Not yet final",IF(ABS(G50-H50-N50-I50)&gt;0.01,"Allowed is not billed less discount less not-covered",IF(ABS(I50-(J50+K50+L50+M50))&gt;0.01,"Allowed is not plan paid plus your share","OK"))))</f>
        <v/>
      </c>
      <c r="Q50" s="10" t="n"/>
      <c r="R50" s="10" t="n"/>
    </row>
    <row r="51" ht="19" customHeight="1" s="28">
      <c r="B51" s="4" t="n"/>
      <c r="C51" s="10" t="n"/>
      <c r="D51" s="10" t="n"/>
      <c r="E51" s="10" t="n"/>
      <c r="F51" s="10" t="n"/>
      <c r="G51" s="6" t="n"/>
      <c r="H51" s="6" t="n"/>
      <c r="I51" s="6" t="n"/>
      <c r="J51" s="6" t="n"/>
      <c r="K51" s="6" t="n"/>
      <c r="L51" s="6" t="n"/>
      <c r="M51" s="6" t="n"/>
      <c r="N51" s="6" t="n"/>
      <c r="O51" s="7">
        <f>IF(G51="","",K51+L51+M51+N51)</f>
        <v/>
      </c>
      <c r="P51" s="8">
        <f>IF(G51="","",IF(F51&lt;&gt;"Approved","Not yet final",IF(ABS(G51-H51-N51-I51)&gt;0.01,"Allowed is not billed less discount less not-covered",IF(ABS(I51-(J51+K51+L51+M51))&gt;0.01,"Allowed is not plan paid plus your share","OK"))))</f>
        <v/>
      </c>
      <c r="Q51" s="10" t="n"/>
      <c r="R51" s="10" t="n"/>
    </row>
    <row r="52" ht="19" customHeight="1" s="28">
      <c r="B52" s="4" t="n"/>
      <c r="C52" s="10" t="n"/>
      <c r="D52" s="10" t="n"/>
      <c r="E52" s="10" t="n"/>
      <c r="F52" s="10" t="n"/>
      <c r="G52" s="6" t="n"/>
      <c r="H52" s="6" t="n"/>
      <c r="I52" s="6" t="n"/>
      <c r="J52" s="6" t="n"/>
      <c r="K52" s="6" t="n"/>
      <c r="L52" s="6" t="n"/>
      <c r="M52" s="6" t="n"/>
      <c r="N52" s="6" t="n"/>
      <c r="O52" s="7">
        <f>IF(G52="","",K52+L52+M52+N52)</f>
        <v/>
      </c>
      <c r="P52" s="8">
        <f>IF(G52="","",IF(F52&lt;&gt;"Approved","Not yet final",IF(ABS(G52-H52-N52-I52)&gt;0.01,"Allowed is not billed less discount less not-covered",IF(ABS(I52-(J52+K52+L52+M52))&gt;0.01,"Allowed is not plan paid plus your share","OK"))))</f>
        <v/>
      </c>
      <c r="Q52" s="10" t="n"/>
      <c r="R52" s="10" t="n"/>
    </row>
    <row r="53" ht="19" customHeight="1" s="28">
      <c r="B53" s="4" t="n"/>
      <c r="C53" s="10" t="n"/>
      <c r="D53" s="10" t="n"/>
      <c r="E53" s="10" t="n"/>
      <c r="F53" s="10" t="n"/>
      <c r="G53" s="6" t="n"/>
      <c r="H53" s="6" t="n"/>
      <c r="I53" s="6" t="n"/>
      <c r="J53" s="6" t="n"/>
      <c r="K53" s="6" t="n"/>
      <c r="L53" s="6" t="n"/>
      <c r="M53" s="6" t="n"/>
      <c r="N53" s="6" t="n"/>
      <c r="O53" s="7">
        <f>IF(G53="","",K53+L53+M53+N53)</f>
        <v/>
      </c>
      <c r="P53" s="8">
        <f>IF(G53="","",IF(F53&lt;&gt;"Approved","Not yet final",IF(ABS(G53-H53-N53-I53)&gt;0.01,"Allowed is not billed less discount less not-covered",IF(ABS(I53-(J53+K53+L53+M53))&gt;0.01,"Allowed is not plan paid plus your share","OK"))))</f>
        <v/>
      </c>
      <c r="Q53" s="10" t="n"/>
      <c r="R53" s="10" t="n"/>
    </row>
    <row r="54" ht="19" customHeight="1" s="28">
      <c r="B54" s="4" t="n"/>
      <c r="C54" s="10" t="n"/>
      <c r="D54" s="10" t="n"/>
      <c r="E54" s="10" t="n"/>
      <c r="F54" s="10" t="n"/>
      <c r="G54" s="6" t="n"/>
      <c r="H54" s="6" t="n"/>
      <c r="I54" s="6" t="n"/>
      <c r="J54" s="6" t="n"/>
      <c r="K54" s="6" t="n"/>
      <c r="L54" s="6" t="n"/>
      <c r="M54" s="6" t="n"/>
      <c r="N54" s="6" t="n"/>
      <c r="O54" s="7">
        <f>IF(G54="","",K54+L54+M54+N54)</f>
        <v/>
      </c>
      <c r="P54" s="8">
        <f>IF(G54="","",IF(F54&lt;&gt;"Approved","Not yet final",IF(ABS(G54-H54-N54-I54)&gt;0.01,"Allowed is not billed less discount less not-covered",IF(ABS(I54-(J54+K54+L54+M54))&gt;0.01,"Allowed is not plan paid plus your share","OK"))))</f>
        <v/>
      </c>
      <c r="Q54" s="10" t="n"/>
      <c r="R54" s="10" t="n"/>
    </row>
    <row r="55" ht="19" customHeight="1" s="28">
      <c r="B55" s="4" t="n"/>
      <c r="C55" s="10" t="n"/>
      <c r="D55" s="10" t="n"/>
      <c r="E55" s="10" t="n"/>
      <c r="F55" s="10" t="n"/>
      <c r="G55" s="6" t="n"/>
      <c r="H55" s="6" t="n"/>
      <c r="I55" s="6" t="n"/>
      <c r="J55" s="6" t="n"/>
      <c r="K55" s="6" t="n"/>
      <c r="L55" s="6" t="n"/>
      <c r="M55" s="6" t="n"/>
      <c r="N55" s="6" t="n"/>
      <c r="O55" s="7">
        <f>IF(G55="","",K55+L55+M55+N55)</f>
        <v/>
      </c>
      <c r="P55" s="8">
        <f>IF(G55="","",IF(F55&lt;&gt;"Approved","Not yet final",IF(ABS(G55-H55-N55-I55)&gt;0.01,"Allowed is not billed less discount less not-covered",IF(ABS(I55-(J55+K55+L55+M55))&gt;0.01,"Allowed is not plan paid plus your share","OK"))))</f>
        <v/>
      </c>
      <c r="Q55" s="10" t="n"/>
      <c r="R55" s="10" t="n"/>
    </row>
    <row r="56" ht="19" customHeight="1" s="28">
      <c r="B56" s="4" t="n"/>
      <c r="C56" s="10" t="n"/>
      <c r="D56" s="10" t="n"/>
      <c r="E56" s="10" t="n"/>
      <c r="F56" s="10" t="n"/>
      <c r="G56" s="6" t="n"/>
      <c r="H56" s="6" t="n"/>
      <c r="I56" s="6" t="n"/>
      <c r="J56" s="6" t="n"/>
      <c r="K56" s="6" t="n"/>
      <c r="L56" s="6" t="n"/>
      <c r="M56" s="6" t="n"/>
      <c r="N56" s="6" t="n"/>
      <c r="O56" s="7">
        <f>IF(G56="","",K56+L56+M56+N56)</f>
        <v/>
      </c>
      <c r="P56" s="8">
        <f>IF(G56="","",IF(F56&lt;&gt;"Approved","Not yet final",IF(ABS(G56-H56-N56-I56)&gt;0.01,"Allowed is not billed less discount less not-covered",IF(ABS(I56-(J56+K56+L56+M56))&gt;0.01,"Allowed is not plan paid plus your share","OK"))))</f>
        <v/>
      </c>
      <c r="Q56" s="10" t="n"/>
      <c r="R56" s="10" t="n"/>
    </row>
    <row r="57" ht="19" customHeight="1" s="28">
      <c r="B57" s="4" t="n"/>
      <c r="C57" s="10" t="n"/>
      <c r="D57" s="10" t="n"/>
      <c r="E57" s="10" t="n"/>
      <c r="F57" s="10" t="n"/>
      <c r="G57" s="6" t="n"/>
      <c r="H57" s="6" t="n"/>
      <c r="I57" s="6" t="n"/>
      <c r="J57" s="6" t="n"/>
      <c r="K57" s="6" t="n"/>
      <c r="L57" s="6" t="n"/>
      <c r="M57" s="6" t="n"/>
      <c r="N57" s="6" t="n"/>
      <c r="O57" s="7">
        <f>IF(G57="","",K57+L57+M57+N57)</f>
        <v/>
      </c>
      <c r="P57" s="8">
        <f>IF(G57="","",IF(F57&lt;&gt;"Approved","Not yet final",IF(ABS(G57-H57-N57-I57)&gt;0.01,"Allowed is not billed less discount less not-covered",IF(ABS(I57-(J57+K57+L57+M57))&gt;0.01,"Allowed is not plan paid plus your share","OK"))))</f>
        <v/>
      </c>
      <c r="Q57" s="10" t="n"/>
      <c r="R57" s="10" t="n"/>
    </row>
    <row r="58" ht="19" customHeight="1" s="28">
      <c r="B58" s="4" t="n"/>
      <c r="C58" s="10" t="n"/>
      <c r="D58" s="10" t="n"/>
      <c r="E58" s="10" t="n"/>
      <c r="F58" s="10" t="n"/>
      <c r="G58" s="6" t="n"/>
      <c r="H58" s="6" t="n"/>
      <c r="I58" s="6" t="n"/>
      <c r="J58" s="6" t="n"/>
      <c r="K58" s="6" t="n"/>
      <c r="L58" s="6" t="n"/>
      <c r="M58" s="6" t="n"/>
      <c r="N58" s="6" t="n"/>
      <c r="O58" s="7">
        <f>IF(G58="","",K58+L58+M58+N58)</f>
        <v/>
      </c>
      <c r="P58" s="8">
        <f>IF(G58="","",IF(F58&lt;&gt;"Approved","Not yet final",IF(ABS(G58-H58-N58-I58)&gt;0.01,"Allowed is not billed less discount less not-covered",IF(ABS(I58-(J58+K58+L58+M58))&gt;0.01,"Allowed is not plan paid plus your share","OK"))))</f>
        <v/>
      </c>
      <c r="Q58" s="10" t="n"/>
      <c r="R58" s="10" t="n"/>
    </row>
    <row r="59" ht="19" customHeight="1" s="28">
      <c r="B59" s="4" t="n"/>
      <c r="C59" s="10" t="n"/>
      <c r="D59" s="10" t="n"/>
      <c r="E59" s="10" t="n"/>
      <c r="F59" s="10" t="n"/>
      <c r="G59" s="6" t="n"/>
      <c r="H59" s="6" t="n"/>
      <c r="I59" s="6" t="n"/>
      <c r="J59" s="6" t="n"/>
      <c r="K59" s="6" t="n"/>
      <c r="L59" s="6" t="n"/>
      <c r="M59" s="6" t="n"/>
      <c r="N59" s="6" t="n"/>
      <c r="O59" s="7">
        <f>IF(G59="","",K59+L59+M59+N59)</f>
        <v/>
      </c>
      <c r="P59" s="8">
        <f>IF(G59="","",IF(F59&lt;&gt;"Approved","Not yet final",IF(ABS(G59-H59-N59-I59)&gt;0.01,"Allowed is not billed less discount less not-covered",IF(ABS(I59-(J59+K59+L59+M59))&gt;0.01,"Allowed is not plan paid plus your share","OK"))))</f>
        <v/>
      </c>
      <c r="Q59" s="10" t="n"/>
      <c r="R59" s="10" t="n"/>
    </row>
    <row r="60" ht="19" customHeight="1" s="28">
      <c r="B60" s="4" t="n"/>
      <c r="C60" s="10" t="n"/>
      <c r="D60" s="10" t="n"/>
      <c r="E60" s="10" t="n"/>
      <c r="F60" s="10" t="n"/>
      <c r="G60" s="6" t="n"/>
      <c r="H60" s="6" t="n"/>
      <c r="I60" s="6" t="n"/>
      <c r="J60" s="6" t="n"/>
      <c r="K60" s="6" t="n"/>
      <c r="L60" s="6" t="n"/>
      <c r="M60" s="6" t="n"/>
      <c r="N60" s="6" t="n"/>
      <c r="O60" s="7">
        <f>IF(G60="","",K60+L60+M60+N60)</f>
        <v/>
      </c>
      <c r="P60" s="8">
        <f>IF(G60="","",IF(F60&lt;&gt;"Approved","Not yet final",IF(ABS(G60-H60-N60-I60)&gt;0.01,"Allowed is not billed less discount less not-covered",IF(ABS(I60-(J60+K60+L60+M60))&gt;0.01,"Allowed is not plan paid plus your share","OK"))))</f>
        <v/>
      </c>
      <c r="Q60" s="10" t="n"/>
      <c r="R60" s="10" t="n"/>
    </row>
    <row r="61" ht="19" customHeight="1" s="28">
      <c r="B61" s="4" t="n"/>
      <c r="C61" s="10" t="n"/>
      <c r="D61" s="10" t="n"/>
      <c r="E61" s="10" t="n"/>
      <c r="F61" s="10" t="n"/>
      <c r="G61" s="6" t="n"/>
      <c r="H61" s="6" t="n"/>
      <c r="I61" s="6" t="n"/>
      <c r="J61" s="6" t="n"/>
      <c r="K61" s="6" t="n"/>
      <c r="L61" s="6" t="n"/>
      <c r="M61" s="6" t="n"/>
      <c r="N61" s="6" t="n"/>
      <c r="O61" s="7">
        <f>IF(G61="","",K61+L61+M61+N61)</f>
        <v/>
      </c>
      <c r="P61" s="8">
        <f>IF(G61="","",IF(F61&lt;&gt;"Approved","Not yet final",IF(ABS(G61-H61-N61-I61)&gt;0.01,"Allowed is not billed less discount less not-covered",IF(ABS(I61-(J61+K61+L61+M61))&gt;0.01,"Allowed is not plan paid plus your share","OK"))))</f>
        <v/>
      </c>
      <c r="Q61" s="10" t="n"/>
      <c r="R61" s="10" t="n"/>
    </row>
    <row r="62" ht="19" customHeight="1" s="28">
      <c r="B62" s="4" t="n"/>
      <c r="C62" s="10" t="n"/>
      <c r="D62" s="10" t="n"/>
      <c r="E62" s="10" t="n"/>
      <c r="F62" s="10" t="n"/>
      <c r="G62" s="6" t="n"/>
      <c r="H62" s="6" t="n"/>
      <c r="I62" s="6" t="n"/>
      <c r="J62" s="6" t="n"/>
      <c r="K62" s="6" t="n"/>
      <c r="L62" s="6" t="n"/>
      <c r="M62" s="6" t="n"/>
      <c r="N62" s="6" t="n"/>
      <c r="O62" s="7">
        <f>IF(G62="","",K62+L62+M62+N62)</f>
        <v/>
      </c>
      <c r="P62" s="8">
        <f>IF(G62="","",IF(F62&lt;&gt;"Approved","Not yet final",IF(ABS(G62-H62-N62-I62)&gt;0.01,"Allowed is not billed less discount less not-covered",IF(ABS(I62-(J62+K62+L62+M62))&gt;0.01,"Allowed is not plan paid plus your share","OK"))))</f>
        <v/>
      </c>
      <c r="Q62" s="10" t="n"/>
      <c r="R62" s="10" t="n"/>
    </row>
    <row r="63" ht="19" customHeight="1" s="28">
      <c r="B63" s="4" t="n"/>
      <c r="C63" s="10" t="n"/>
      <c r="D63" s="10" t="n"/>
      <c r="E63" s="10" t="n"/>
      <c r="F63" s="10" t="n"/>
      <c r="G63" s="6" t="n"/>
      <c r="H63" s="6" t="n"/>
      <c r="I63" s="6" t="n"/>
      <c r="J63" s="6" t="n"/>
      <c r="K63" s="6" t="n"/>
      <c r="L63" s="6" t="n"/>
      <c r="M63" s="6" t="n"/>
      <c r="N63" s="6" t="n"/>
      <c r="O63" s="7">
        <f>IF(G63="","",K63+L63+M63+N63)</f>
        <v/>
      </c>
      <c r="P63" s="8">
        <f>IF(G63="","",IF(F63&lt;&gt;"Approved","Not yet final",IF(ABS(G63-H63-N63-I63)&gt;0.01,"Allowed is not billed less discount less not-covered",IF(ABS(I63-(J63+K63+L63+M63))&gt;0.01,"Allowed is not plan paid plus your share","OK"))))</f>
        <v/>
      </c>
      <c r="Q63" s="10" t="n"/>
      <c r="R63" s="10" t="n"/>
    </row>
    <row r="64" ht="19" customHeight="1" s="28">
      <c r="B64" s="4" t="n"/>
      <c r="C64" s="10" t="n"/>
      <c r="D64" s="10" t="n"/>
      <c r="E64" s="10" t="n"/>
      <c r="F64" s="10" t="n"/>
      <c r="G64" s="6" t="n"/>
      <c r="H64" s="6" t="n"/>
      <c r="I64" s="6" t="n"/>
      <c r="J64" s="6" t="n"/>
      <c r="K64" s="6" t="n"/>
      <c r="L64" s="6" t="n"/>
      <c r="M64" s="6" t="n"/>
      <c r="N64" s="6" t="n"/>
      <c r="O64" s="7">
        <f>IF(G64="","",K64+L64+M64+N64)</f>
        <v/>
      </c>
      <c r="P64" s="8">
        <f>IF(G64="","",IF(F64&lt;&gt;"Approved","Not yet final",IF(ABS(G64-H64-N64-I64)&gt;0.01,"Allowed is not billed less discount less not-covered",IF(ABS(I64-(J64+K64+L64+M64))&gt;0.01,"Allowed is not plan paid plus your share","OK"))))</f>
        <v/>
      </c>
      <c r="Q64" s="10" t="n"/>
      <c r="R64" s="10" t="n"/>
    </row>
    <row r="65" ht="19" customHeight="1" s="28">
      <c r="B65" s="4" t="n"/>
      <c r="C65" s="10" t="n"/>
      <c r="D65" s="10" t="n"/>
      <c r="E65" s="10" t="n"/>
      <c r="F65" s="10" t="n"/>
      <c r="G65" s="6" t="n"/>
      <c r="H65" s="6" t="n"/>
      <c r="I65" s="6" t="n"/>
      <c r="J65" s="6" t="n"/>
      <c r="K65" s="6" t="n"/>
      <c r="L65" s="6" t="n"/>
      <c r="M65" s="6" t="n"/>
      <c r="N65" s="6" t="n"/>
      <c r="O65" s="7">
        <f>IF(G65="","",K65+L65+M65+N65)</f>
        <v/>
      </c>
      <c r="P65" s="8">
        <f>IF(G65="","",IF(F65&lt;&gt;"Approved","Not yet final",IF(ABS(G65-H65-N65-I65)&gt;0.01,"Allowed is not billed less discount less not-covered",IF(ABS(I65-(J65+K65+L65+M65))&gt;0.01,"Allowed is not plan paid plus your share","OK"))))</f>
        <v/>
      </c>
      <c r="Q65" s="10" t="n"/>
      <c r="R65" s="10" t="n"/>
    </row>
    <row r="66" ht="19" customHeight="1" s="28">
      <c r="B66" s="4" t="n"/>
      <c r="C66" s="10" t="n"/>
      <c r="D66" s="10" t="n"/>
      <c r="E66" s="10" t="n"/>
      <c r="F66" s="10" t="n"/>
      <c r="G66" s="6" t="n"/>
      <c r="H66" s="6" t="n"/>
      <c r="I66" s="6" t="n"/>
      <c r="J66" s="6" t="n"/>
      <c r="K66" s="6" t="n"/>
      <c r="L66" s="6" t="n"/>
      <c r="M66" s="6" t="n"/>
      <c r="N66" s="6" t="n"/>
      <c r="O66" s="7">
        <f>IF(G66="","",K66+L66+M66+N66)</f>
        <v/>
      </c>
      <c r="P66" s="8">
        <f>IF(G66="","",IF(F66&lt;&gt;"Approved","Not yet final",IF(ABS(G66-H66-N66-I66)&gt;0.01,"Allowed is not billed less discount less not-covered",IF(ABS(I66-(J66+K66+L66+M66))&gt;0.01,"Allowed is not plan paid plus your share","OK"))))</f>
        <v/>
      </c>
      <c r="Q66" s="10" t="n"/>
      <c r="R66" s="10" t="n"/>
    </row>
    <row r="67" ht="19" customHeight="1" s="28">
      <c r="B67" s="4" t="n"/>
      <c r="C67" s="10" t="n"/>
      <c r="D67" s="10" t="n"/>
      <c r="E67" s="10" t="n"/>
      <c r="F67" s="10" t="n"/>
      <c r="G67" s="6" t="n"/>
      <c r="H67" s="6" t="n"/>
      <c r="I67" s="6" t="n"/>
      <c r="J67" s="6" t="n"/>
      <c r="K67" s="6" t="n"/>
      <c r="L67" s="6" t="n"/>
      <c r="M67" s="6" t="n"/>
      <c r="N67" s="6" t="n"/>
      <c r="O67" s="7">
        <f>IF(G67="","",K67+L67+M67+N67)</f>
        <v/>
      </c>
      <c r="P67" s="8">
        <f>IF(G67="","",IF(F67&lt;&gt;"Approved","Not yet final",IF(ABS(G67-H67-N67-I67)&gt;0.01,"Allowed is not billed less discount less not-covered",IF(ABS(I67-(J67+K67+L67+M67))&gt;0.01,"Allowed is not plan paid plus your share","OK"))))</f>
        <v/>
      </c>
      <c r="Q67" s="10" t="n"/>
      <c r="R67" s="10" t="n"/>
    </row>
    <row r="68" ht="19" customHeight="1" s="28">
      <c r="B68" s="4" t="n"/>
      <c r="C68" s="10" t="n"/>
      <c r="D68" s="10" t="n"/>
      <c r="E68" s="10" t="n"/>
      <c r="F68" s="10" t="n"/>
      <c r="G68" s="6" t="n"/>
      <c r="H68" s="6" t="n"/>
      <c r="I68" s="6" t="n"/>
      <c r="J68" s="6" t="n"/>
      <c r="K68" s="6" t="n"/>
      <c r="L68" s="6" t="n"/>
      <c r="M68" s="6" t="n"/>
      <c r="N68" s="6" t="n"/>
      <c r="O68" s="7">
        <f>IF(G68="","",K68+L68+M68+N68)</f>
        <v/>
      </c>
      <c r="P68" s="8">
        <f>IF(G68="","",IF(F68&lt;&gt;"Approved","Not yet final",IF(ABS(G68-H68-N68-I68)&gt;0.01,"Allowed is not billed less discount less not-covered",IF(ABS(I68-(J68+K68+L68+M68))&gt;0.01,"Allowed is not plan paid plus your share","OK"))))</f>
        <v/>
      </c>
      <c r="Q68" s="10" t="n"/>
      <c r="R68" s="10" t="n"/>
    </row>
    <row r="69" ht="19" customHeight="1" s="28">
      <c r="B69" s="4" t="n"/>
      <c r="C69" s="10" t="n"/>
      <c r="D69" s="10" t="n"/>
      <c r="E69" s="10" t="n"/>
      <c r="F69" s="10" t="n"/>
      <c r="G69" s="6" t="n"/>
      <c r="H69" s="6" t="n"/>
      <c r="I69" s="6" t="n"/>
      <c r="J69" s="6" t="n"/>
      <c r="K69" s="6" t="n"/>
      <c r="L69" s="6" t="n"/>
      <c r="M69" s="6" t="n"/>
      <c r="N69" s="6" t="n"/>
      <c r="O69" s="7">
        <f>IF(G69="","",K69+L69+M69+N69)</f>
        <v/>
      </c>
      <c r="P69" s="8">
        <f>IF(G69="","",IF(F69&lt;&gt;"Approved","Not yet final",IF(ABS(G69-H69-N69-I69)&gt;0.01,"Allowed is not billed less discount less not-covered",IF(ABS(I69-(J69+K69+L69+M69))&gt;0.01,"Allowed is not plan paid plus your share","OK"))))</f>
        <v/>
      </c>
      <c r="Q69" s="10" t="n"/>
      <c r="R69" s="10" t="n"/>
    </row>
    <row r="70" ht="19" customHeight="1" s="28">
      <c r="B70" s="4" t="n"/>
      <c r="C70" s="10" t="n"/>
      <c r="D70" s="10" t="n"/>
      <c r="E70" s="10" t="n"/>
      <c r="F70" s="10" t="n"/>
      <c r="G70" s="6" t="n"/>
      <c r="H70" s="6" t="n"/>
      <c r="I70" s="6" t="n"/>
      <c r="J70" s="6" t="n"/>
      <c r="K70" s="6" t="n"/>
      <c r="L70" s="6" t="n"/>
      <c r="M70" s="6" t="n"/>
      <c r="N70" s="6" t="n"/>
      <c r="O70" s="7">
        <f>IF(G70="","",K70+L70+M70+N70)</f>
        <v/>
      </c>
      <c r="P70" s="8">
        <f>IF(G70="","",IF(F70&lt;&gt;"Approved","Not yet final",IF(ABS(G70-H70-N70-I70)&gt;0.01,"Allowed is not billed less discount less not-covered",IF(ABS(I70-(J70+K70+L70+M70))&gt;0.01,"Allowed is not plan paid plus your share","OK"))))</f>
        <v/>
      </c>
      <c r="Q70" s="10" t="n"/>
      <c r="R70" s="10" t="n"/>
    </row>
    <row r="71" ht="19" customHeight="1" s="28">
      <c r="B71" s="4" t="n"/>
      <c r="C71" s="10" t="n"/>
      <c r="D71" s="10" t="n"/>
      <c r="E71" s="10" t="n"/>
      <c r="F71" s="10" t="n"/>
      <c r="G71" s="6" t="n"/>
      <c r="H71" s="6" t="n"/>
      <c r="I71" s="6" t="n"/>
      <c r="J71" s="6" t="n"/>
      <c r="K71" s="6" t="n"/>
      <c r="L71" s="6" t="n"/>
      <c r="M71" s="6" t="n"/>
      <c r="N71" s="6" t="n"/>
      <c r="O71" s="7">
        <f>IF(G71="","",K71+L71+M71+N71)</f>
        <v/>
      </c>
      <c r="P71" s="8">
        <f>IF(G71="","",IF(F71&lt;&gt;"Approved","Not yet final",IF(ABS(G71-H71-N71-I71)&gt;0.01,"Allowed is not billed less discount less not-covered",IF(ABS(I71-(J71+K71+L71+M71))&gt;0.01,"Allowed is not plan paid plus your share","OK"))))</f>
        <v/>
      </c>
      <c r="Q71" s="10" t="n"/>
      <c r="R71" s="10" t="n"/>
    </row>
    <row r="72" ht="19" customHeight="1" s="28">
      <c r="B72" s="4" t="n"/>
      <c r="C72" s="10" t="n"/>
      <c r="D72" s="10" t="n"/>
      <c r="E72" s="10" t="n"/>
      <c r="F72" s="10" t="n"/>
      <c r="G72" s="6" t="n"/>
      <c r="H72" s="6" t="n"/>
      <c r="I72" s="6" t="n"/>
      <c r="J72" s="6" t="n"/>
      <c r="K72" s="6" t="n"/>
      <c r="L72" s="6" t="n"/>
      <c r="M72" s="6" t="n"/>
      <c r="N72" s="6" t="n"/>
      <c r="O72" s="7">
        <f>IF(G72="","",K72+L72+M72+N72)</f>
        <v/>
      </c>
      <c r="P72" s="8">
        <f>IF(G72="","",IF(F72&lt;&gt;"Approved","Not yet final",IF(ABS(G72-H72-N72-I72)&gt;0.01,"Allowed is not billed less discount less not-covered",IF(ABS(I72-(J72+K72+L72+M72))&gt;0.01,"Allowed is not plan paid plus your share","OK"))))</f>
        <v/>
      </c>
      <c r="Q72" s="10" t="n"/>
      <c r="R72" s="10" t="n"/>
    </row>
    <row r="73" ht="19" customHeight="1" s="28">
      <c r="B73" s="4" t="n"/>
      <c r="C73" s="10" t="n"/>
      <c r="D73" s="10" t="n"/>
      <c r="E73" s="10" t="n"/>
      <c r="F73" s="10" t="n"/>
      <c r="G73" s="6" t="n"/>
      <c r="H73" s="6" t="n"/>
      <c r="I73" s="6" t="n"/>
      <c r="J73" s="6" t="n"/>
      <c r="K73" s="6" t="n"/>
      <c r="L73" s="6" t="n"/>
      <c r="M73" s="6" t="n"/>
      <c r="N73" s="6" t="n"/>
      <c r="O73" s="7">
        <f>IF(G73="","",K73+L73+M73+N73)</f>
        <v/>
      </c>
      <c r="P73" s="8">
        <f>IF(G73="","",IF(F73&lt;&gt;"Approved","Not yet final",IF(ABS(G73-H73-N73-I73)&gt;0.01,"Allowed is not billed less discount less not-covered",IF(ABS(I73-(J73+K73+L73+M73))&gt;0.01,"Allowed is not plan paid plus your share","OK"))))</f>
        <v/>
      </c>
      <c r="Q73" s="10" t="n"/>
      <c r="R73" s="10" t="n"/>
    </row>
    <row r="74" ht="19" customHeight="1" s="28">
      <c r="B74" s="4" t="n"/>
      <c r="C74" s="10" t="n"/>
      <c r="D74" s="10" t="n"/>
      <c r="E74" s="10" t="n"/>
      <c r="F74" s="10" t="n"/>
      <c r="G74" s="6" t="n"/>
      <c r="H74" s="6" t="n"/>
      <c r="I74" s="6" t="n"/>
      <c r="J74" s="6" t="n"/>
      <c r="K74" s="6" t="n"/>
      <c r="L74" s="6" t="n"/>
      <c r="M74" s="6" t="n"/>
      <c r="N74" s="6" t="n"/>
      <c r="O74" s="7">
        <f>IF(G74="","",K74+L74+M74+N74)</f>
        <v/>
      </c>
      <c r="P74" s="8">
        <f>IF(G74="","",IF(F74&lt;&gt;"Approved","Not yet final",IF(ABS(G74-H74-N74-I74)&gt;0.01,"Allowed is not billed less discount less not-covered",IF(ABS(I74-(J74+K74+L74+M74))&gt;0.01,"Allowed is not plan paid plus your share","OK"))))</f>
        <v/>
      </c>
      <c r="Q74" s="10" t="n"/>
      <c r="R74" s="10" t="n"/>
    </row>
    <row r="75" ht="19" customHeight="1" s="28">
      <c r="B75" s="4" t="n"/>
      <c r="C75" s="10" t="n"/>
      <c r="D75" s="10" t="n"/>
      <c r="E75" s="10" t="n"/>
      <c r="F75" s="10" t="n"/>
      <c r="G75" s="6" t="n"/>
      <c r="H75" s="6" t="n"/>
      <c r="I75" s="6" t="n"/>
      <c r="J75" s="6" t="n"/>
      <c r="K75" s="6" t="n"/>
      <c r="L75" s="6" t="n"/>
      <c r="M75" s="6" t="n"/>
      <c r="N75" s="6" t="n"/>
      <c r="O75" s="7">
        <f>IF(G75="","",K75+L75+M75+N75)</f>
        <v/>
      </c>
      <c r="P75" s="8">
        <f>IF(G75="","",IF(F75&lt;&gt;"Approved","Not yet final",IF(ABS(G75-H75-N75-I75)&gt;0.01,"Allowed is not billed less discount less not-covered",IF(ABS(I75-(J75+K75+L75+M75))&gt;0.01,"Allowed is not plan paid plus your share","OK"))))</f>
        <v/>
      </c>
      <c r="Q75" s="10" t="n"/>
      <c r="R75" s="10" t="n"/>
    </row>
    <row r="76" ht="19" customHeight="1" s="28">
      <c r="B76" s="4" t="n"/>
      <c r="C76" s="10" t="n"/>
      <c r="D76" s="10" t="n"/>
      <c r="E76" s="10" t="n"/>
      <c r="F76" s="10" t="n"/>
      <c r="G76" s="6" t="n"/>
      <c r="H76" s="6" t="n"/>
      <c r="I76" s="6" t="n"/>
      <c r="J76" s="6" t="n"/>
      <c r="K76" s="6" t="n"/>
      <c r="L76" s="6" t="n"/>
      <c r="M76" s="6" t="n"/>
      <c r="N76" s="6" t="n"/>
      <c r="O76" s="7">
        <f>IF(G76="","",K76+L76+M76+N76)</f>
        <v/>
      </c>
      <c r="P76" s="8">
        <f>IF(G76="","",IF(F76&lt;&gt;"Approved","Not yet final",IF(ABS(G76-H76-N76-I76)&gt;0.01,"Allowed is not billed less discount less not-covered",IF(ABS(I76-(J76+K76+L76+M76))&gt;0.01,"Allowed is not plan paid plus your share","OK"))))</f>
        <v/>
      </c>
      <c r="Q76" s="10" t="n"/>
      <c r="R76" s="10" t="n"/>
    </row>
    <row r="77" ht="19" customHeight="1" s="28">
      <c r="B77" s="4" t="n"/>
      <c r="C77" s="10" t="n"/>
      <c r="D77" s="10" t="n"/>
      <c r="E77" s="10" t="n"/>
      <c r="F77" s="10" t="n"/>
      <c r="G77" s="6" t="n"/>
      <c r="H77" s="6" t="n"/>
      <c r="I77" s="6" t="n"/>
      <c r="J77" s="6" t="n"/>
      <c r="K77" s="6" t="n"/>
      <c r="L77" s="6" t="n"/>
      <c r="M77" s="6" t="n"/>
      <c r="N77" s="6" t="n"/>
      <c r="O77" s="7">
        <f>IF(G77="","",K77+L77+M77+N77)</f>
        <v/>
      </c>
      <c r="P77" s="8">
        <f>IF(G77="","",IF(F77&lt;&gt;"Approved","Not yet final",IF(ABS(G77-H77-N77-I77)&gt;0.01,"Allowed is not billed less discount less not-covered",IF(ABS(I77-(J77+K77+L77+M77))&gt;0.01,"Allowed is not plan paid plus your share","OK"))))</f>
        <v/>
      </c>
      <c r="Q77" s="10" t="n"/>
      <c r="R77" s="10" t="n"/>
    </row>
    <row r="78" ht="19" customHeight="1" s="28">
      <c r="B78" s="4" t="n"/>
      <c r="C78" s="10" t="n"/>
      <c r="D78" s="10" t="n"/>
      <c r="E78" s="10" t="n"/>
      <c r="F78" s="10" t="n"/>
      <c r="G78" s="6" t="n"/>
      <c r="H78" s="6" t="n"/>
      <c r="I78" s="6" t="n"/>
      <c r="J78" s="6" t="n"/>
      <c r="K78" s="6" t="n"/>
      <c r="L78" s="6" t="n"/>
      <c r="M78" s="6" t="n"/>
      <c r="N78" s="6" t="n"/>
      <c r="O78" s="7">
        <f>IF(G78="","",K78+L78+M78+N78)</f>
        <v/>
      </c>
      <c r="P78" s="8">
        <f>IF(G78="","",IF(F78&lt;&gt;"Approved","Not yet final",IF(ABS(G78-H78-N78-I78)&gt;0.01,"Allowed is not billed less discount less not-covered",IF(ABS(I78-(J78+K78+L78+M78))&gt;0.01,"Allowed is not plan paid plus your share","OK"))))</f>
        <v/>
      </c>
      <c r="Q78" s="10" t="n"/>
      <c r="R78" s="10" t="n"/>
    </row>
    <row r="79" ht="19" customHeight="1" s="28">
      <c r="B79" s="4" t="n"/>
      <c r="C79" s="10" t="n"/>
      <c r="D79" s="10" t="n"/>
      <c r="E79" s="10" t="n"/>
      <c r="F79" s="10" t="n"/>
      <c r="G79" s="6" t="n"/>
      <c r="H79" s="6" t="n"/>
      <c r="I79" s="6" t="n"/>
      <c r="J79" s="6" t="n"/>
      <c r="K79" s="6" t="n"/>
      <c r="L79" s="6" t="n"/>
      <c r="M79" s="6" t="n"/>
      <c r="N79" s="6" t="n"/>
      <c r="O79" s="7">
        <f>IF(G79="","",K79+L79+M79+N79)</f>
        <v/>
      </c>
      <c r="P79" s="8">
        <f>IF(G79="","",IF(F79&lt;&gt;"Approved","Not yet final",IF(ABS(G79-H79-N79-I79)&gt;0.01,"Allowed is not billed less discount less not-covered",IF(ABS(I79-(J79+K79+L79+M79))&gt;0.01,"Allowed is not plan paid plus your share","OK"))))</f>
        <v/>
      </c>
      <c r="Q79" s="10" t="n"/>
      <c r="R79" s="10" t="n"/>
    </row>
    <row r="80" ht="19" customHeight="1" s="28">
      <c r="B80" s="4" t="n"/>
      <c r="C80" s="10" t="n"/>
      <c r="D80" s="10" t="n"/>
      <c r="E80" s="10" t="n"/>
      <c r="F80" s="10" t="n"/>
      <c r="G80" s="6" t="n"/>
      <c r="H80" s="6" t="n"/>
      <c r="I80" s="6" t="n"/>
      <c r="J80" s="6" t="n"/>
      <c r="K80" s="6" t="n"/>
      <c r="L80" s="6" t="n"/>
      <c r="M80" s="6" t="n"/>
      <c r="N80" s="6" t="n"/>
      <c r="O80" s="7">
        <f>IF(G80="","",K80+L80+M80+N80)</f>
        <v/>
      </c>
      <c r="P80" s="8">
        <f>IF(G80="","",IF(F80&lt;&gt;"Approved","Not yet final",IF(ABS(G80-H80-N80-I80)&gt;0.01,"Allowed is not billed less discount less not-covered",IF(ABS(I80-(J80+K80+L80+M80))&gt;0.01,"Allowed is not plan paid plus your share","OK"))))</f>
        <v/>
      </c>
      <c r="Q80" s="10" t="n"/>
      <c r="R80" s="10" t="n"/>
    </row>
    <row r="81" ht="19" customHeight="1" s="28">
      <c r="B81" s="4" t="n"/>
      <c r="C81" s="10" t="n"/>
      <c r="D81" s="10" t="n"/>
      <c r="E81" s="10" t="n"/>
      <c r="F81" s="10" t="n"/>
      <c r="G81" s="6" t="n"/>
      <c r="H81" s="6" t="n"/>
      <c r="I81" s="6" t="n"/>
      <c r="J81" s="6" t="n"/>
      <c r="K81" s="6" t="n"/>
      <c r="L81" s="6" t="n"/>
      <c r="M81" s="6" t="n"/>
      <c r="N81" s="6" t="n"/>
      <c r="O81" s="7">
        <f>IF(G81="","",K81+L81+M81+N81)</f>
        <v/>
      </c>
      <c r="P81" s="8">
        <f>IF(G81="","",IF(F81&lt;&gt;"Approved","Not yet final",IF(ABS(G81-H81-N81-I81)&gt;0.01,"Allowed is not billed less discount less not-covered",IF(ABS(I81-(J81+K81+L81+M81))&gt;0.01,"Allowed is not plan paid plus your share","OK"))))</f>
        <v/>
      </c>
      <c r="Q81" s="10" t="n"/>
      <c r="R81" s="10" t="n"/>
    </row>
    <row r="82" ht="19" customHeight="1" s="28">
      <c r="B82" s="4" t="n"/>
      <c r="C82" s="10" t="n"/>
      <c r="D82" s="10" t="n"/>
      <c r="E82" s="10" t="n"/>
      <c r="F82" s="10" t="n"/>
      <c r="G82" s="6" t="n"/>
      <c r="H82" s="6" t="n"/>
      <c r="I82" s="6" t="n"/>
      <c r="J82" s="6" t="n"/>
      <c r="K82" s="6" t="n"/>
      <c r="L82" s="6" t="n"/>
      <c r="M82" s="6" t="n"/>
      <c r="N82" s="6" t="n"/>
      <c r="O82" s="7">
        <f>IF(G82="","",K82+L82+M82+N82)</f>
        <v/>
      </c>
      <c r="P82" s="8">
        <f>IF(G82="","",IF(F82&lt;&gt;"Approved","Not yet final",IF(ABS(G82-H82-N82-I82)&gt;0.01,"Allowed is not billed less discount less not-covered",IF(ABS(I82-(J82+K82+L82+M82))&gt;0.01,"Allowed is not plan paid plus your share","OK"))))</f>
        <v/>
      </c>
      <c r="Q82" s="10" t="n"/>
      <c r="R82" s="10" t="n"/>
    </row>
    <row r="83" ht="19" customHeight="1" s="28">
      <c r="B83" s="4" t="n"/>
      <c r="C83" s="10" t="n"/>
      <c r="D83" s="10" t="n"/>
      <c r="E83" s="10" t="n"/>
      <c r="F83" s="10" t="n"/>
      <c r="G83" s="6" t="n"/>
      <c r="H83" s="6" t="n"/>
      <c r="I83" s="6" t="n"/>
      <c r="J83" s="6" t="n"/>
      <c r="K83" s="6" t="n"/>
      <c r="L83" s="6" t="n"/>
      <c r="M83" s="6" t="n"/>
      <c r="N83" s="6" t="n"/>
      <c r="O83" s="7">
        <f>IF(G83="","",K83+L83+M83+N83)</f>
        <v/>
      </c>
      <c r="P83" s="8">
        <f>IF(G83="","",IF(F83&lt;&gt;"Approved","Not yet final",IF(ABS(G83-H83-N83-I83)&gt;0.01,"Allowed is not billed less discount less not-covered",IF(ABS(I83-(J83+K83+L83+M83))&gt;0.01,"Allowed is not plan paid plus your share","OK"))))</f>
        <v/>
      </c>
      <c r="Q83" s="10" t="n"/>
      <c r="R83" s="10" t="n"/>
    </row>
    <row r="84" ht="19" customHeight="1" s="28">
      <c r="B84" s="4" t="n"/>
      <c r="C84" s="10" t="n"/>
      <c r="D84" s="10" t="n"/>
      <c r="E84" s="10" t="n"/>
      <c r="F84" s="10" t="n"/>
      <c r="G84" s="6" t="n"/>
      <c r="H84" s="6" t="n"/>
      <c r="I84" s="6" t="n"/>
      <c r="J84" s="6" t="n"/>
      <c r="K84" s="6" t="n"/>
      <c r="L84" s="6" t="n"/>
      <c r="M84" s="6" t="n"/>
      <c r="N84" s="6" t="n"/>
      <c r="O84" s="7">
        <f>IF(G84="","",K84+L84+M84+N84)</f>
        <v/>
      </c>
      <c r="P84" s="8">
        <f>IF(G84="","",IF(F84&lt;&gt;"Approved","Not yet final",IF(ABS(G84-H84-N84-I84)&gt;0.01,"Allowed is not billed less discount less not-covered",IF(ABS(I84-(J84+K84+L84+M84))&gt;0.01,"Allowed is not plan paid plus your share","OK"))))</f>
        <v/>
      </c>
      <c r="Q84" s="10" t="n"/>
      <c r="R84" s="10" t="n"/>
    </row>
    <row r="85" ht="19" customHeight="1" s="28">
      <c r="B85" s="4" t="n"/>
      <c r="C85" s="10" t="n"/>
      <c r="D85" s="10" t="n"/>
      <c r="E85" s="10" t="n"/>
      <c r="F85" s="10" t="n"/>
      <c r="G85" s="6" t="n"/>
      <c r="H85" s="6" t="n"/>
      <c r="I85" s="6" t="n"/>
      <c r="J85" s="6" t="n"/>
      <c r="K85" s="6" t="n"/>
      <c r="L85" s="6" t="n"/>
      <c r="M85" s="6" t="n"/>
      <c r="N85" s="6" t="n"/>
      <c r="O85" s="7">
        <f>IF(G85="","",K85+L85+M85+N85)</f>
        <v/>
      </c>
      <c r="P85" s="8">
        <f>IF(G85="","",IF(F85&lt;&gt;"Approved","Not yet final",IF(ABS(G85-H85-N85-I85)&gt;0.01,"Allowed is not billed less discount less not-covered",IF(ABS(I85-(J85+K85+L85+M85))&gt;0.01,"Allowed is not plan paid plus your share","OK"))))</f>
        <v/>
      </c>
      <c r="Q85" s="10" t="n"/>
      <c r="R85" s="10" t="n"/>
    </row>
    <row r="86" ht="19" customHeight="1" s="28">
      <c r="B86" s="4" t="n"/>
      <c r="C86" s="10" t="n"/>
      <c r="D86" s="10" t="n"/>
      <c r="E86" s="10" t="n"/>
      <c r="F86" s="10" t="n"/>
      <c r="G86" s="6" t="n"/>
      <c r="H86" s="6" t="n"/>
      <c r="I86" s="6" t="n"/>
      <c r="J86" s="6" t="n"/>
      <c r="K86" s="6" t="n"/>
      <c r="L86" s="6" t="n"/>
      <c r="M86" s="6" t="n"/>
      <c r="N86" s="6" t="n"/>
      <c r="O86" s="7">
        <f>IF(G86="","",K86+L86+M86+N86)</f>
        <v/>
      </c>
      <c r="P86" s="8">
        <f>IF(G86="","",IF(F86&lt;&gt;"Approved","Not yet final",IF(ABS(G86-H86-N86-I86)&gt;0.01,"Allowed is not billed less discount less not-covered",IF(ABS(I86-(J86+K86+L86+M86))&gt;0.01,"Allowed is not plan paid plus your share","OK"))))</f>
        <v/>
      </c>
      <c r="Q86" s="10" t="n"/>
      <c r="R86" s="10" t="n"/>
    </row>
    <row r="87" ht="19" customHeight="1" s="28">
      <c r="B87" s="4" t="n"/>
      <c r="C87" s="10" t="n"/>
      <c r="D87" s="10" t="n"/>
      <c r="E87" s="10" t="n"/>
      <c r="F87" s="10" t="n"/>
      <c r="G87" s="6" t="n"/>
      <c r="H87" s="6" t="n"/>
      <c r="I87" s="6" t="n"/>
      <c r="J87" s="6" t="n"/>
      <c r="K87" s="6" t="n"/>
      <c r="L87" s="6" t="n"/>
      <c r="M87" s="6" t="n"/>
      <c r="N87" s="6" t="n"/>
      <c r="O87" s="7">
        <f>IF(G87="","",K87+L87+M87+N87)</f>
        <v/>
      </c>
      <c r="P87" s="8">
        <f>IF(G87="","",IF(F87&lt;&gt;"Approved","Not yet final",IF(ABS(G87-H87-N87-I87)&gt;0.01,"Allowed is not billed less discount less not-covered",IF(ABS(I87-(J87+K87+L87+M87))&gt;0.01,"Allowed is not plan paid plus your share","OK"))))</f>
        <v/>
      </c>
      <c r="Q87" s="10" t="n"/>
      <c r="R87" s="10" t="n"/>
    </row>
    <row r="88" ht="19" customHeight="1" s="28">
      <c r="B88" s="4" t="n"/>
      <c r="C88" s="10" t="n"/>
      <c r="D88" s="10" t="n"/>
      <c r="E88" s="10" t="n"/>
      <c r="F88" s="10" t="n"/>
      <c r="G88" s="6" t="n"/>
      <c r="H88" s="6" t="n"/>
      <c r="I88" s="6" t="n"/>
      <c r="J88" s="6" t="n"/>
      <c r="K88" s="6" t="n"/>
      <c r="L88" s="6" t="n"/>
      <c r="M88" s="6" t="n"/>
      <c r="N88" s="6" t="n"/>
      <c r="O88" s="7">
        <f>IF(G88="","",K88+L88+M88+N88)</f>
        <v/>
      </c>
      <c r="P88" s="8">
        <f>IF(G88="","",IF(F88&lt;&gt;"Approved","Not yet final",IF(ABS(G88-H88-N88-I88)&gt;0.01,"Allowed is not billed less discount less not-covered",IF(ABS(I88-(J88+K88+L88+M88))&gt;0.01,"Allowed is not plan paid plus your share","OK"))))</f>
        <v/>
      </c>
      <c r="Q88" s="10" t="n"/>
      <c r="R88" s="10" t="n"/>
    </row>
    <row r="89" ht="19" customHeight="1" s="28">
      <c r="B89" s="4" t="n"/>
      <c r="C89" s="10" t="n"/>
      <c r="D89" s="10" t="n"/>
      <c r="E89" s="10" t="n"/>
      <c r="F89" s="10" t="n"/>
      <c r="G89" s="6" t="n"/>
      <c r="H89" s="6" t="n"/>
      <c r="I89" s="6" t="n"/>
      <c r="J89" s="6" t="n"/>
      <c r="K89" s="6" t="n"/>
      <c r="L89" s="6" t="n"/>
      <c r="M89" s="6" t="n"/>
      <c r="N89" s="6" t="n"/>
      <c r="O89" s="7">
        <f>IF(G89="","",K89+L89+M89+N89)</f>
        <v/>
      </c>
      <c r="P89" s="8">
        <f>IF(G89="","",IF(F89&lt;&gt;"Approved","Not yet final",IF(ABS(G89-H89-N89-I89)&gt;0.01,"Allowed is not billed less discount less not-covered",IF(ABS(I89-(J89+K89+L89+M89))&gt;0.01,"Allowed is not plan paid plus your share","OK"))))</f>
        <v/>
      </c>
      <c r="Q89" s="10" t="n"/>
      <c r="R89" s="10" t="n"/>
    </row>
    <row r="90" ht="19" customHeight="1" s="28">
      <c r="B90" s="4" t="n"/>
      <c r="C90" s="10" t="n"/>
      <c r="D90" s="10" t="n"/>
      <c r="E90" s="10" t="n"/>
      <c r="F90" s="10" t="n"/>
      <c r="G90" s="6" t="n"/>
      <c r="H90" s="6" t="n"/>
      <c r="I90" s="6" t="n"/>
      <c r="J90" s="6" t="n"/>
      <c r="K90" s="6" t="n"/>
      <c r="L90" s="6" t="n"/>
      <c r="M90" s="6" t="n"/>
      <c r="N90" s="6" t="n"/>
      <c r="O90" s="7">
        <f>IF(G90="","",K90+L90+M90+N90)</f>
        <v/>
      </c>
      <c r="P90" s="8">
        <f>IF(G90="","",IF(F90&lt;&gt;"Approved","Not yet final",IF(ABS(G90-H90-N90-I90)&gt;0.01,"Allowed is not billed less discount less not-covered",IF(ABS(I90-(J90+K90+L90+M90))&gt;0.01,"Allowed is not plan paid plus your share","OK"))))</f>
        <v/>
      </c>
      <c r="Q90" s="10" t="n"/>
      <c r="R90" s="10" t="n"/>
    </row>
    <row r="91" ht="19" customHeight="1" s="28">
      <c r="B91" s="4" t="n"/>
      <c r="C91" s="10" t="n"/>
      <c r="D91" s="10" t="n"/>
      <c r="E91" s="10" t="n"/>
      <c r="F91" s="10" t="n"/>
      <c r="G91" s="6" t="n"/>
      <c r="H91" s="6" t="n"/>
      <c r="I91" s="6" t="n"/>
      <c r="J91" s="6" t="n"/>
      <c r="K91" s="6" t="n"/>
      <c r="L91" s="6" t="n"/>
      <c r="M91" s="6" t="n"/>
      <c r="N91" s="6" t="n"/>
      <c r="O91" s="7">
        <f>IF(G91="","",K91+L91+M91+N91)</f>
        <v/>
      </c>
      <c r="P91" s="8">
        <f>IF(G91="","",IF(F91&lt;&gt;"Approved","Not yet final",IF(ABS(G91-H91-N91-I91)&gt;0.01,"Allowed is not billed less discount less not-covered",IF(ABS(I91-(J91+K91+L91+M91))&gt;0.01,"Allowed is not plan paid plus your share","OK"))))</f>
        <v/>
      </c>
      <c r="Q91" s="10" t="n"/>
      <c r="R91" s="10" t="n"/>
    </row>
    <row r="92" ht="19" customHeight="1" s="28">
      <c r="B92" s="4" t="n"/>
      <c r="C92" s="10" t="n"/>
      <c r="D92" s="10" t="n"/>
      <c r="E92" s="10" t="n"/>
      <c r="F92" s="10" t="n"/>
      <c r="G92" s="6" t="n"/>
      <c r="H92" s="6" t="n"/>
      <c r="I92" s="6" t="n"/>
      <c r="J92" s="6" t="n"/>
      <c r="K92" s="6" t="n"/>
      <c r="L92" s="6" t="n"/>
      <c r="M92" s="6" t="n"/>
      <c r="N92" s="6" t="n"/>
      <c r="O92" s="7">
        <f>IF(G92="","",K92+L92+M92+N92)</f>
        <v/>
      </c>
      <c r="P92" s="8">
        <f>IF(G92="","",IF(F92&lt;&gt;"Approved","Not yet final",IF(ABS(G92-H92-N92-I92)&gt;0.01,"Allowed is not billed less discount less not-covered",IF(ABS(I92-(J92+K92+L92+M92))&gt;0.01,"Allowed is not plan paid plus your share","OK"))))</f>
        <v/>
      </c>
      <c r="Q92" s="10" t="n"/>
      <c r="R92" s="10" t="n"/>
    </row>
    <row r="93" ht="19" customHeight="1" s="28">
      <c r="B93" s="4" t="n"/>
      <c r="C93" s="10" t="n"/>
      <c r="D93" s="10" t="n"/>
      <c r="E93" s="10" t="n"/>
      <c r="F93" s="10" t="n"/>
      <c r="G93" s="6" t="n"/>
      <c r="H93" s="6" t="n"/>
      <c r="I93" s="6" t="n"/>
      <c r="J93" s="6" t="n"/>
      <c r="K93" s="6" t="n"/>
      <c r="L93" s="6" t="n"/>
      <c r="M93" s="6" t="n"/>
      <c r="N93" s="6" t="n"/>
      <c r="O93" s="7">
        <f>IF(G93="","",K93+L93+M93+N93)</f>
        <v/>
      </c>
      <c r="P93" s="8">
        <f>IF(G93="","",IF(F93&lt;&gt;"Approved","Not yet final",IF(ABS(G93-H93-N93-I93)&gt;0.01,"Allowed is not billed less discount less not-covered",IF(ABS(I93-(J93+K93+L93+M93))&gt;0.01,"Allowed is not plan paid plus your share","OK"))))</f>
        <v/>
      </c>
      <c r="Q93" s="10" t="n"/>
      <c r="R93" s="10" t="n"/>
    </row>
    <row r="94" ht="19" customHeight="1" s="28">
      <c r="B94" s="4" t="n"/>
      <c r="C94" s="10" t="n"/>
      <c r="D94" s="10" t="n"/>
      <c r="E94" s="10" t="n"/>
      <c r="F94" s="10" t="n"/>
      <c r="G94" s="6" t="n"/>
      <c r="H94" s="6" t="n"/>
      <c r="I94" s="6" t="n"/>
      <c r="J94" s="6" t="n"/>
      <c r="K94" s="6" t="n"/>
      <c r="L94" s="6" t="n"/>
      <c r="M94" s="6" t="n"/>
      <c r="N94" s="6" t="n"/>
      <c r="O94" s="7">
        <f>IF(G94="","",K94+L94+M94+N94)</f>
        <v/>
      </c>
      <c r="P94" s="8">
        <f>IF(G94="","",IF(F94&lt;&gt;"Approved","Not yet final",IF(ABS(G94-H94-N94-I94)&gt;0.01,"Allowed is not billed less discount less not-covered",IF(ABS(I94-(J94+K94+L94+M94))&gt;0.01,"Allowed is not plan paid plus your share","OK"))))</f>
        <v/>
      </c>
      <c r="Q94" s="10" t="n"/>
      <c r="R94" s="10" t="n"/>
    </row>
    <row r="95" ht="19" customHeight="1" s="28">
      <c r="B95" s="4" t="n"/>
      <c r="C95" s="10" t="n"/>
      <c r="D95" s="10" t="n"/>
      <c r="E95" s="10" t="n"/>
      <c r="F95" s="10" t="n"/>
      <c r="G95" s="6" t="n"/>
      <c r="H95" s="6" t="n"/>
      <c r="I95" s="6" t="n"/>
      <c r="J95" s="6" t="n"/>
      <c r="K95" s="6" t="n"/>
      <c r="L95" s="6" t="n"/>
      <c r="M95" s="6" t="n"/>
      <c r="N95" s="6" t="n"/>
      <c r="O95" s="7">
        <f>IF(G95="","",K95+L95+M95+N95)</f>
        <v/>
      </c>
      <c r="P95" s="8">
        <f>IF(G95="","",IF(F95&lt;&gt;"Approved","Not yet final",IF(ABS(G95-H95-N95-I95)&gt;0.01,"Allowed is not billed less discount less not-covered",IF(ABS(I95-(J95+K95+L95+M95))&gt;0.01,"Allowed is not plan paid plus your share","OK"))))</f>
        <v/>
      </c>
      <c r="Q95" s="10" t="n"/>
      <c r="R95" s="10" t="n"/>
    </row>
    <row r="96" ht="19" customHeight="1" s="28">
      <c r="B96" s="4" t="n"/>
      <c r="C96" s="10" t="n"/>
      <c r="D96" s="10" t="n"/>
      <c r="E96" s="10" t="n"/>
      <c r="F96" s="10" t="n"/>
      <c r="G96" s="6" t="n"/>
      <c r="H96" s="6" t="n"/>
      <c r="I96" s="6" t="n"/>
      <c r="J96" s="6" t="n"/>
      <c r="K96" s="6" t="n"/>
      <c r="L96" s="6" t="n"/>
      <c r="M96" s="6" t="n"/>
      <c r="N96" s="6" t="n"/>
      <c r="O96" s="7">
        <f>IF(G96="","",K96+L96+M96+N96)</f>
        <v/>
      </c>
      <c r="P96" s="8">
        <f>IF(G96="","",IF(F96&lt;&gt;"Approved","Not yet final",IF(ABS(G96-H96-N96-I96)&gt;0.01,"Allowed is not billed less discount less not-covered",IF(ABS(I96-(J96+K96+L96+M96))&gt;0.01,"Allowed is not plan paid plus your share","OK"))))</f>
        <v/>
      </c>
      <c r="Q96" s="10" t="n"/>
      <c r="R96" s="10" t="n"/>
    </row>
    <row r="97" ht="19" customHeight="1" s="28">
      <c r="B97" s="4" t="n"/>
      <c r="C97" s="10" t="n"/>
      <c r="D97" s="10" t="n"/>
      <c r="E97" s="10" t="n"/>
      <c r="F97" s="10" t="n"/>
      <c r="G97" s="6" t="n"/>
      <c r="H97" s="6" t="n"/>
      <c r="I97" s="6" t="n"/>
      <c r="J97" s="6" t="n"/>
      <c r="K97" s="6" t="n"/>
      <c r="L97" s="6" t="n"/>
      <c r="M97" s="6" t="n"/>
      <c r="N97" s="6" t="n"/>
      <c r="O97" s="7">
        <f>IF(G97="","",K97+L97+M97+N97)</f>
        <v/>
      </c>
      <c r="P97" s="8">
        <f>IF(G97="","",IF(F97&lt;&gt;"Approved","Not yet final",IF(ABS(G97-H97-N97-I97)&gt;0.01,"Allowed is not billed less discount less not-covered",IF(ABS(I97-(J97+K97+L97+M97))&gt;0.01,"Allowed is not plan paid plus your share","OK"))))</f>
        <v/>
      </c>
      <c r="Q97" s="10" t="n"/>
      <c r="R97" s="10" t="n"/>
    </row>
    <row r="98" ht="19" customHeight="1" s="28">
      <c r="B98" s="4" t="n"/>
      <c r="C98" s="10" t="n"/>
      <c r="D98" s="10" t="n"/>
      <c r="E98" s="10" t="n"/>
      <c r="F98" s="10" t="n"/>
      <c r="G98" s="6" t="n"/>
      <c r="H98" s="6" t="n"/>
      <c r="I98" s="6" t="n"/>
      <c r="J98" s="6" t="n"/>
      <c r="K98" s="6" t="n"/>
      <c r="L98" s="6" t="n"/>
      <c r="M98" s="6" t="n"/>
      <c r="N98" s="6" t="n"/>
      <c r="O98" s="7">
        <f>IF(G98="","",K98+L98+M98+N98)</f>
        <v/>
      </c>
      <c r="P98" s="8">
        <f>IF(G98="","",IF(F98&lt;&gt;"Approved","Not yet final",IF(ABS(G98-H98-N98-I98)&gt;0.01,"Allowed is not billed less discount less not-covered",IF(ABS(I98-(J98+K98+L98+M98))&gt;0.01,"Allowed is not plan paid plus your share","OK"))))</f>
        <v/>
      </c>
      <c r="Q98" s="10" t="n"/>
      <c r="R98" s="10" t="n"/>
    </row>
    <row r="99" ht="19" customHeight="1" s="28">
      <c r="B99" s="4" t="n"/>
      <c r="C99" s="10" t="n"/>
      <c r="D99" s="10" t="n"/>
      <c r="E99" s="10" t="n"/>
      <c r="F99" s="10" t="n"/>
      <c r="G99" s="6" t="n"/>
      <c r="H99" s="6" t="n"/>
      <c r="I99" s="6" t="n"/>
      <c r="J99" s="6" t="n"/>
      <c r="K99" s="6" t="n"/>
      <c r="L99" s="6" t="n"/>
      <c r="M99" s="6" t="n"/>
      <c r="N99" s="6" t="n"/>
      <c r="O99" s="7">
        <f>IF(G99="","",K99+L99+M99+N99)</f>
        <v/>
      </c>
      <c r="P99" s="8">
        <f>IF(G99="","",IF(F99&lt;&gt;"Approved","Not yet final",IF(ABS(G99-H99-N99-I99)&gt;0.01,"Allowed is not billed less discount less not-covered",IF(ABS(I99-(J99+K99+L99+M99))&gt;0.01,"Allowed is not plan paid plus your share","OK"))))</f>
        <v/>
      </c>
      <c r="Q99" s="10" t="n"/>
      <c r="R99" s="10" t="n"/>
    </row>
    <row r="100" ht="19" customHeight="1" s="28">
      <c r="B100" s="4" t="n"/>
      <c r="C100" s="10" t="n"/>
      <c r="D100" s="10" t="n"/>
      <c r="E100" s="10" t="n"/>
      <c r="F100" s="10" t="n"/>
      <c r="G100" s="6" t="n"/>
      <c r="H100" s="6" t="n"/>
      <c r="I100" s="6" t="n"/>
      <c r="J100" s="6" t="n"/>
      <c r="K100" s="6" t="n"/>
      <c r="L100" s="6" t="n"/>
      <c r="M100" s="6" t="n"/>
      <c r="N100" s="6" t="n"/>
      <c r="O100" s="7">
        <f>IF(G100="","",K100+L100+M100+N100)</f>
        <v/>
      </c>
      <c r="P100" s="8">
        <f>IF(G100="","",IF(F100&lt;&gt;"Approved","Not yet final",IF(ABS(G100-H100-N100-I100)&gt;0.01,"Allowed is not billed less discount less not-covered",IF(ABS(I100-(J100+K100+L100+M100))&gt;0.01,"Allowed is not plan paid plus your share","OK"))))</f>
        <v/>
      </c>
      <c r="Q100" s="10" t="n"/>
      <c r="R100" s="10" t="n"/>
    </row>
    <row r="101" ht="19" customHeight="1" s="28">
      <c r="B101" s="4" t="n"/>
      <c r="C101" s="10" t="n"/>
      <c r="D101" s="10" t="n"/>
      <c r="E101" s="10" t="n"/>
      <c r="F101" s="10" t="n"/>
      <c r="G101" s="6" t="n"/>
      <c r="H101" s="6" t="n"/>
      <c r="I101" s="6" t="n"/>
      <c r="J101" s="6" t="n"/>
      <c r="K101" s="6" t="n"/>
      <c r="L101" s="6" t="n"/>
      <c r="M101" s="6" t="n"/>
      <c r="N101" s="6" t="n"/>
      <c r="O101" s="7">
        <f>IF(G101="","",K101+L101+M101+N101)</f>
        <v/>
      </c>
      <c r="P101" s="8">
        <f>IF(G101="","",IF(F101&lt;&gt;"Approved","Not yet final",IF(ABS(G101-H101-N101-I101)&gt;0.01,"Allowed is not billed less discount less not-covered",IF(ABS(I101-(J101+K101+L101+M101))&gt;0.01,"Allowed is not plan paid plus your share","OK"))))</f>
        <v/>
      </c>
      <c r="Q101" s="10" t="n"/>
      <c r="R101" s="10" t="n"/>
    </row>
    <row r="102" ht="19" customHeight="1" s="28">
      <c r="B102" s="4" t="n"/>
      <c r="C102" s="10" t="n"/>
      <c r="D102" s="10" t="n"/>
      <c r="E102" s="10" t="n"/>
      <c r="F102" s="10" t="n"/>
      <c r="G102" s="6" t="n"/>
      <c r="H102" s="6" t="n"/>
      <c r="I102" s="6" t="n"/>
      <c r="J102" s="6" t="n"/>
      <c r="K102" s="6" t="n"/>
      <c r="L102" s="6" t="n"/>
      <c r="M102" s="6" t="n"/>
      <c r="N102" s="6" t="n"/>
      <c r="O102" s="7">
        <f>IF(G102="","",K102+L102+M102+N102)</f>
        <v/>
      </c>
      <c r="P102" s="8">
        <f>IF(G102="","",IF(F102&lt;&gt;"Approved","Not yet final",IF(ABS(G102-H102-N102-I102)&gt;0.01,"Allowed is not billed less discount less not-covered",IF(ABS(I102-(J102+K102+L102+M102))&gt;0.01,"Allowed is not plan paid plus your share","OK"))))</f>
        <v/>
      </c>
      <c r="Q102" s="10" t="n"/>
      <c r="R102" s="10" t="n"/>
    </row>
    <row r="103" ht="19" customHeight="1" s="28">
      <c r="B103" s="4" t="n"/>
      <c r="C103" s="10" t="n"/>
      <c r="D103" s="10" t="n"/>
      <c r="E103" s="10" t="n"/>
      <c r="F103" s="10" t="n"/>
      <c r="G103" s="6" t="n"/>
      <c r="H103" s="6" t="n"/>
      <c r="I103" s="6" t="n"/>
      <c r="J103" s="6" t="n"/>
      <c r="K103" s="6" t="n"/>
      <c r="L103" s="6" t="n"/>
      <c r="M103" s="6" t="n"/>
      <c r="N103" s="6" t="n"/>
      <c r="O103" s="7">
        <f>IF(G103="","",K103+L103+M103+N103)</f>
        <v/>
      </c>
      <c r="P103" s="8">
        <f>IF(G103="","",IF(F103&lt;&gt;"Approved","Not yet final",IF(ABS(G103-H103-N103-I103)&gt;0.01,"Allowed is not billed less discount less not-covered",IF(ABS(I103-(J103+K103+L103+M103))&gt;0.01,"Allowed is not plan paid plus your share","OK"))))</f>
        <v/>
      </c>
      <c r="Q103" s="10" t="n"/>
      <c r="R103" s="10" t="n"/>
    </row>
    <row r="104" ht="19" customHeight="1" s="28">
      <c r="B104" s="4" t="n"/>
      <c r="C104" s="10" t="n"/>
      <c r="D104" s="10" t="n"/>
      <c r="E104" s="10" t="n"/>
      <c r="F104" s="10" t="n"/>
      <c r="G104" s="6" t="n"/>
      <c r="H104" s="6" t="n"/>
      <c r="I104" s="6" t="n"/>
      <c r="J104" s="6" t="n"/>
      <c r="K104" s="6" t="n"/>
      <c r="L104" s="6" t="n"/>
      <c r="M104" s="6" t="n"/>
      <c r="N104" s="6" t="n"/>
      <c r="O104" s="7">
        <f>IF(G104="","",K104+L104+M104+N104)</f>
        <v/>
      </c>
      <c r="P104" s="8">
        <f>IF(G104="","",IF(F104&lt;&gt;"Approved","Not yet final",IF(ABS(G104-H104-N104-I104)&gt;0.01,"Allowed is not billed less discount less not-covered",IF(ABS(I104-(J104+K104+L104+M104))&gt;0.01,"Allowed is not plan paid plus your share","OK"))))</f>
        <v/>
      </c>
      <c r="Q104" s="10" t="n"/>
      <c r="R104" s="10" t="n"/>
    </row>
    <row r="105" ht="19" customHeight="1" s="28">
      <c r="B105" s="4" t="n"/>
      <c r="C105" s="10" t="n"/>
      <c r="D105" s="10" t="n"/>
      <c r="E105" s="10" t="n"/>
      <c r="F105" s="10" t="n"/>
      <c r="G105" s="6" t="n"/>
      <c r="H105" s="6" t="n"/>
      <c r="I105" s="6" t="n"/>
      <c r="J105" s="6" t="n"/>
      <c r="K105" s="6" t="n"/>
      <c r="L105" s="6" t="n"/>
      <c r="M105" s="6" t="n"/>
      <c r="N105" s="6" t="n"/>
      <c r="O105" s="7">
        <f>IF(G105="","",K105+L105+M105+N105)</f>
        <v/>
      </c>
      <c r="P105" s="8">
        <f>IF(G105="","",IF(F105&lt;&gt;"Approved","Not yet final",IF(ABS(G105-H105-N105-I105)&gt;0.01,"Allowed is not billed less discount less not-covered",IF(ABS(I105-(J105+K105+L105+M105))&gt;0.01,"Allowed is not plan paid plus your share","OK"))))</f>
        <v/>
      </c>
      <c r="Q105" s="10" t="n"/>
      <c r="R105" s="10" t="n"/>
    </row>
    <row r="106" ht="19" customHeight="1" s="28">
      <c r="B106" s="4" t="n"/>
      <c r="C106" s="10" t="n"/>
      <c r="D106" s="10" t="n"/>
      <c r="E106" s="10" t="n"/>
      <c r="F106" s="10" t="n"/>
      <c r="G106" s="6" t="n"/>
      <c r="H106" s="6" t="n"/>
      <c r="I106" s="6" t="n"/>
      <c r="J106" s="6" t="n"/>
      <c r="K106" s="6" t="n"/>
      <c r="L106" s="6" t="n"/>
      <c r="M106" s="6" t="n"/>
      <c r="N106" s="6" t="n"/>
      <c r="O106" s="7">
        <f>IF(G106="","",K106+L106+M106+N106)</f>
        <v/>
      </c>
      <c r="P106" s="8">
        <f>IF(G106="","",IF(F106&lt;&gt;"Approved","Not yet final",IF(ABS(G106-H106-N106-I106)&gt;0.01,"Allowed is not billed less discount less not-covered",IF(ABS(I106-(J106+K106+L106+M106))&gt;0.01,"Allowed is not plan paid plus your share","OK"))))</f>
        <v/>
      </c>
      <c r="Q106" s="10" t="n"/>
      <c r="R106" s="10" t="n"/>
    </row>
    <row r="107" ht="19" customHeight="1" s="28">
      <c r="B107" s="4" t="n"/>
      <c r="C107" s="10" t="n"/>
      <c r="D107" s="10" t="n"/>
      <c r="E107" s="10" t="n"/>
      <c r="F107" s="10" t="n"/>
      <c r="G107" s="6" t="n"/>
      <c r="H107" s="6" t="n"/>
      <c r="I107" s="6" t="n"/>
      <c r="J107" s="6" t="n"/>
      <c r="K107" s="6" t="n"/>
      <c r="L107" s="6" t="n"/>
      <c r="M107" s="6" t="n"/>
      <c r="N107" s="6" t="n"/>
      <c r="O107" s="7">
        <f>IF(G107="","",K107+L107+M107+N107)</f>
        <v/>
      </c>
      <c r="P107" s="8">
        <f>IF(G107="","",IF(F107&lt;&gt;"Approved","Not yet final",IF(ABS(G107-H107-N107-I107)&gt;0.01,"Allowed is not billed less discount less not-covered",IF(ABS(I107-(J107+K107+L107+M107))&gt;0.01,"Allowed is not plan paid plus your share","OK"))))</f>
        <v/>
      </c>
      <c r="Q107" s="10" t="n"/>
      <c r="R107" s="10" t="n"/>
    </row>
    <row r="108" ht="19" customHeight="1" s="28">
      <c r="B108" s="4" t="n"/>
      <c r="C108" s="10" t="n"/>
      <c r="D108" s="10" t="n"/>
      <c r="E108" s="10" t="n"/>
      <c r="F108" s="10" t="n"/>
      <c r="G108" s="6" t="n"/>
      <c r="H108" s="6" t="n"/>
      <c r="I108" s="6" t="n"/>
      <c r="J108" s="6" t="n"/>
      <c r="K108" s="6" t="n"/>
      <c r="L108" s="6" t="n"/>
      <c r="M108" s="6" t="n"/>
      <c r="N108" s="6" t="n"/>
      <c r="O108" s="7">
        <f>IF(G108="","",K108+L108+M108+N108)</f>
        <v/>
      </c>
      <c r="P108" s="8">
        <f>IF(G108="","",IF(F108&lt;&gt;"Approved","Not yet final",IF(ABS(G108-H108-N108-I108)&gt;0.01,"Allowed is not billed less discount less not-covered",IF(ABS(I108-(J108+K108+L108+M108))&gt;0.01,"Allowed is not plan paid plus your share","OK"))))</f>
        <v/>
      </c>
      <c r="Q108" s="10" t="n"/>
      <c r="R108" s="10" t="n"/>
    </row>
    <row r="109" ht="19" customHeight="1" s="28">
      <c r="B109" s="4" t="n"/>
      <c r="C109" s="10" t="n"/>
      <c r="D109" s="10" t="n"/>
      <c r="E109" s="10" t="n"/>
      <c r="F109" s="10" t="n"/>
      <c r="G109" s="6" t="n"/>
      <c r="H109" s="6" t="n"/>
      <c r="I109" s="6" t="n"/>
      <c r="J109" s="6" t="n"/>
      <c r="K109" s="6" t="n"/>
      <c r="L109" s="6" t="n"/>
      <c r="M109" s="6" t="n"/>
      <c r="N109" s="6" t="n"/>
      <c r="O109" s="7">
        <f>IF(G109="","",K109+L109+M109+N109)</f>
        <v/>
      </c>
      <c r="P109" s="8">
        <f>IF(G109="","",IF(F109&lt;&gt;"Approved","Not yet final",IF(ABS(G109-H109-N109-I109)&gt;0.01,"Allowed is not billed less discount less not-covered",IF(ABS(I109-(J109+K109+L109+M109))&gt;0.01,"Allowed is not plan paid plus your share","OK"))))</f>
        <v/>
      </c>
      <c r="Q109" s="10" t="n"/>
      <c r="R109" s="10" t="n"/>
    </row>
    <row r="110" ht="19" customHeight="1" s="28">
      <c r="B110" s="4" t="n"/>
      <c r="C110" s="10" t="n"/>
      <c r="D110" s="10" t="n"/>
      <c r="E110" s="10" t="n"/>
      <c r="F110" s="10" t="n"/>
      <c r="G110" s="6" t="n"/>
      <c r="H110" s="6" t="n"/>
      <c r="I110" s="6" t="n"/>
      <c r="J110" s="6" t="n"/>
      <c r="K110" s="6" t="n"/>
      <c r="L110" s="6" t="n"/>
      <c r="M110" s="6" t="n"/>
      <c r="N110" s="6" t="n"/>
      <c r="O110" s="7">
        <f>IF(G110="","",K110+L110+M110+N110)</f>
        <v/>
      </c>
      <c r="P110" s="8">
        <f>IF(G110="","",IF(F110&lt;&gt;"Approved","Not yet final",IF(ABS(G110-H110-N110-I110)&gt;0.01,"Allowed is not billed less discount less not-covered",IF(ABS(I110-(J110+K110+L110+M110))&gt;0.01,"Allowed is not plan paid plus your share","OK"))))</f>
        <v/>
      </c>
      <c r="Q110" s="10" t="n"/>
      <c r="R110" s="10" t="n"/>
    </row>
    <row r="111" ht="19" customHeight="1" s="28">
      <c r="B111" s="4" t="n"/>
      <c r="C111" s="10" t="n"/>
      <c r="D111" s="10" t="n"/>
      <c r="E111" s="10" t="n"/>
      <c r="F111" s="10" t="n"/>
      <c r="G111" s="6" t="n"/>
      <c r="H111" s="6" t="n"/>
      <c r="I111" s="6" t="n"/>
      <c r="J111" s="6" t="n"/>
      <c r="K111" s="6" t="n"/>
      <c r="L111" s="6" t="n"/>
      <c r="M111" s="6" t="n"/>
      <c r="N111" s="6" t="n"/>
      <c r="O111" s="7">
        <f>IF(G111="","",K111+L111+M111+N111)</f>
        <v/>
      </c>
      <c r="P111" s="8">
        <f>IF(G111="","",IF(F111&lt;&gt;"Approved","Not yet final",IF(ABS(G111-H111-N111-I111)&gt;0.01,"Allowed is not billed less discount less not-covered",IF(ABS(I111-(J111+K111+L111+M111))&gt;0.01,"Allowed is not plan paid plus your share","OK"))))</f>
        <v/>
      </c>
      <c r="Q111" s="10" t="n"/>
      <c r="R111" s="10" t="n"/>
    </row>
    <row r="112" ht="19" customHeight="1" s="28">
      <c r="B112" s="4" t="n"/>
      <c r="C112" s="10" t="n"/>
      <c r="D112" s="10" t="n"/>
      <c r="E112" s="10" t="n"/>
      <c r="F112" s="10" t="n"/>
      <c r="G112" s="6" t="n"/>
      <c r="H112" s="6" t="n"/>
      <c r="I112" s="6" t="n"/>
      <c r="J112" s="6" t="n"/>
      <c r="K112" s="6" t="n"/>
      <c r="L112" s="6" t="n"/>
      <c r="M112" s="6" t="n"/>
      <c r="N112" s="6" t="n"/>
      <c r="O112" s="7">
        <f>IF(G112="","",K112+L112+M112+N112)</f>
        <v/>
      </c>
      <c r="P112" s="8">
        <f>IF(G112="","",IF(F112&lt;&gt;"Approved","Not yet final",IF(ABS(G112-H112-N112-I112)&gt;0.01,"Allowed is not billed less discount less not-covered",IF(ABS(I112-(J112+K112+L112+M112))&gt;0.01,"Allowed is not plan paid plus your share","OK"))))</f>
        <v/>
      </c>
      <c r="Q112" s="10" t="n"/>
      <c r="R112" s="10" t="n"/>
    </row>
    <row r="113" ht="19" customHeight="1" s="28">
      <c r="B113" s="4" t="n"/>
      <c r="C113" s="10" t="n"/>
      <c r="D113" s="10" t="n"/>
      <c r="E113" s="10" t="n"/>
      <c r="F113" s="10" t="n"/>
      <c r="G113" s="6" t="n"/>
      <c r="H113" s="6" t="n"/>
      <c r="I113" s="6" t="n"/>
      <c r="J113" s="6" t="n"/>
      <c r="K113" s="6" t="n"/>
      <c r="L113" s="6" t="n"/>
      <c r="M113" s="6" t="n"/>
      <c r="N113" s="6" t="n"/>
      <c r="O113" s="7">
        <f>IF(G113="","",K113+L113+M113+N113)</f>
        <v/>
      </c>
      <c r="P113" s="8">
        <f>IF(G113="","",IF(F113&lt;&gt;"Approved","Not yet final",IF(ABS(G113-H113-N113-I113)&gt;0.01,"Allowed is not billed less discount less not-covered",IF(ABS(I113-(J113+K113+L113+M113))&gt;0.01,"Allowed is not plan paid plus your share","OK"))))</f>
        <v/>
      </c>
      <c r="Q113" s="10" t="n"/>
      <c r="R113" s="10" t="n"/>
    </row>
    <row r="114" ht="19" customHeight="1" s="28">
      <c r="B114" s="40" t="inlineStr">
        <is>
          <t>TOTALS</t>
        </is>
      </c>
      <c r="C114" s="43" t="n"/>
      <c r="D114" s="43" t="n"/>
      <c r="E114" s="43" t="n"/>
      <c r="F114" s="44" t="n"/>
      <c r="G114" s="12">
        <f>SUM(G14:G113)</f>
        <v/>
      </c>
      <c r="H114" s="12">
        <f>SUM(H14:H113)</f>
        <v/>
      </c>
      <c r="I114" s="12">
        <f>SUM(I14:I113)</f>
        <v/>
      </c>
      <c r="J114" s="12">
        <f>SUM(J14:J113)</f>
        <v/>
      </c>
      <c r="K114" s="12">
        <f>SUM(K14:K113)</f>
        <v/>
      </c>
      <c r="L114" s="12">
        <f>SUM(L14:L113)</f>
        <v/>
      </c>
      <c r="M114" s="12">
        <f>SUM(M14:M113)</f>
        <v/>
      </c>
      <c r="N114" s="12">
        <f>SUM(N14:N113)</f>
        <v/>
      </c>
      <c r="O114" s="12">
        <f>SUM(O14:O113)</f>
        <v/>
      </c>
      <c r="P114" s="13">
        <f>COUNTIFS(P14:P113,"&lt;&gt;OK",P14:P113,"&lt;&gt;")</f>
        <v/>
      </c>
    </row>
    <row r="116" ht="19" customHeight="1" s="28">
      <c r="B116" s="14" t="inlineStr">
        <is>
          <t>You enter these values</t>
        </is>
      </c>
    </row>
    <row r="117" ht="19" customHeight="1" s="28">
      <c r="B117" s="15" t="inlineStr">
        <is>
          <t>Calculated for you</t>
        </is>
      </c>
    </row>
  </sheetData>
  <mergeCells count="7">
    <mergeCell ref="B9:R9"/>
    <mergeCell ref="B7:R7"/>
    <mergeCell ref="B114:F114"/>
    <mergeCell ref="B11:R11"/>
    <mergeCell ref="B3:R3"/>
    <mergeCell ref="B5:R5"/>
    <mergeCell ref="B1:R1"/>
  </mergeCells>
  <dataValidations count="3">
    <dataValidation sqref="C14:C113" showDropDown="0" showInputMessage="0" showErrorMessage="0" allowBlank="1" type="list">
      <formula1>"Medical,Pharmacy,Dental,Vision"</formula1>
    </dataValidation>
    <dataValidation sqref="F14:F113" showDropDown="0" showInputMessage="0" showErrorMessage="0" allowBlank="1" type="list">
      <formula1>"Approved,Pending,Denied,Appealed,Reprocessed"</formula1>
    </dataValidation>
    <dataValidation sqref="Q14:Q113" showDropDown="0" showInputMessage="0" showErrorMessage="0" allowBlank="1" type="list">
      <formula1>"Y,N"</formula1>
    </dataValidation>
  </dataValidations>
  <pageMargins left="0.75" right="0.75" top="1" bottom="1" header="0.5" footer="0.5"/>
</worksheet>
</file>

<file path=xl/worksheets/sheet3.xml><?xml version="1.0" encoding="utf-8"?>
<worksheet xmlns="http://schemas.openxmlformats.org/spreadsheetml/2006/main">
  <sheetPr>
    <tabColor rgb="FF102A24"/>
    <outlinePr summaryBelow="1" summaryRight="1"/>
    <pageSetUpPr/>
  </sheetPr>
  <dimension ref="B1:D31"/>
  <sheetViews>
    <sheetView showGridLines="0" workbookViewId="0">
      <selection activeCell="B22" sqref="B22"/>
    </sheetView>
  </sheetViews>
  <sheetFormatPr baseColWidth="10" defaultColWidth="8.83203125" defaultRowHeight="15"/>
  <cols>
    <col width="2.5" customWidth="1" style="28" min="1" max="1"/>
    <col width="46" customWidth="1" style="28" min="2" max="2"/>
    <col width="18" customWidth="1" style="28" min="3" max="3"/>
    <col width="70" customWidth="1" style="28" min="4" max="4"/>
  </cols>
  <sheetData>
    <row r="1" ht="26" customHeight="1" s="28">
      <c r="B1" s="23" t="inlineStr">
        <is>
          <t>Plan-Year Summary</t>
        </is>
      </c>
    </row>
    <row r="3" ht="32" customHeight="1" s="28">
      <c r="B3" s="3" t="inlineStr">
        <is>
          <t>Item</t>
        </is>
      </c>
      <c r="C3" s="3" t="inlineStr">
        <is>
          <t>Amount</t>
        </is>
      </c>
      <c r="D3" s="3" t="inlineStr">
        <is>
          <t>What this is</t>
        </is>
      </c>
    </row>
    <row r="4" ht="19" customHeight="1" s="28">
      <c r="B4" s="25" t="inlineStr">
        <is>
          <t>Which year</t>
        </is>
      </c>
    </row>
    <row r="5" ht="20" customHeight="1" s="28">
      <c r="B5" s="16" t="inlineStr">
        <is>
          <t>Plan year</t>
        </is>
      </c>
      <c r="C5" s="17" t="n">
        <v>2026</v>
      </c>
      <c r="D5" s="18" t="inlineStr">
        <is>
          <t>Change this and every figure below follows.</t>
        </is>
      </c>
    </row>
    <row r="6" ht="19" customHeight="1" s="28">
      <c r="B6" s="25" t="inlineStr">
        <is>
          <t>What the year cost</t>
        </is>
      </c>
    </row>
    <row r="7" ht="20" customHeight="1" s="28">
      <c r="B7" s="40" t="inlineStr">
        <is>
          <t>Total billed by providers</t>
        </is>
      </c>
      <c r="C7" s="7">
        <f>SUMIFS(Claims!$G$14:$G$113,Claims!$B$14:$B$113,"&gt;="&amp;DATE($C$5,1,1),Claims!$B$14:$B$113,"&lt;="&amp;DATE($C$5,12,31),Claims!$F$14:$F$113,"Approved")</f>
        <v/>
      </c>
      <c r="D7" s="18" t="inlineStr">
        <is>
          <t>What providers asked for before any plan pricing.</t>
        </is>
      </c>
    </row>
    <row r="8" ht="20" customHeight="1" s="28">
      <c r="B8" s="40" t="inlineStr">
        <is>
          <t>Total plan discount</t>
        </is>
      </c>
      <c r="C8" s="7">
        <f>SUMIFS(Claims!$H$14:$H$113,Claims!$B$14:$B$113,"&gt;="&amp;DATE($C$5,1,1),Claims!$B$14:$B$113,"&lt;="&amp;DATE($C$5,12,31),Claims!$F$14:$F$113,"Approved")</f>
        <v/>
      </c>
      <c r="D8" s="18" t="inlineStr">
        <is>
          <t>The negotiated write-off. Money you never had to pay.</t>
        </is>
      </c>
    </row>
    <row r="9" ht="20" customHeight="1" s="28">
      <c r="B9" s="40" t="inlineStr">
        <is>
          <t>Discount as % of billed</t>
        </is>
      </c>
      <c r="C9" s="19">
        <f>IFERROR(C8/C7,"")</f>
        <v/>
      </c>
      <c r="D9" s="18" t="inlineStr">
        <is>
          <t>Often the single largest number on an explanation of benefits.</t>
        </is>
      </c>
    </row>
    <row r="10" ht="20" customHeight="1" s="28">
      <c r="B10" s="40" t="inlineStr">
        <is>
          <t>Total allowed</t>
        </is>
      </c>
      <c r="C10" s="7">
        <f>SUMIFS(Claims!$I$14:$I$113,Claims!$B$14:$B$113,"&gt;="&amp;DATE($C$5,1,1),Claims!$B$14:$B$113,"&lt;="&amp;DATE($C$5,12,31),Claims!$F$14:$F$113,"Approved")</f>
        <v/>
      </c>
      <c r="D10" s="18" t="inlineStr">
        <is>
          <t>What the plan agreed the care was worth.</t>
        </is>
      </c>
    </row>
    <row r="11" ht="19" customHeight="1" s="28">
      <c r="B11" s="40" t="inlineStr">
        <is>
          <t>Total paid by the plan</t>
        </is>
      </c>
      <c r="C11" s="7">
        <f>SUMIFS(Claims!$J$14:$J$113,Claims!$B$14:$B$113,"&gt;="&amp;DATE($C$5,1,1),Claims!$B$14:$B$113,"&lt;="&amp;DATE($C$5,12,31),Claims!$F$14:$F$113,"Approved")</f>
        <v/>
      </c>
      <c r="D11" s="18" t="n"/>
    </row>
    <row r="12" ht="20" customHeight="1" s="28">
      <c r="B12" s="40" t="inlineStr">
        <is>
          <t>TOTAL YOUR COST</t>
        </is>
      </c>
      <c r="C12" s="12">
        <f>SUMIFS(Claims!$O$14:$O$113,Claims!$B$14:$B$113,"&gt;="&amp;DATE($C$5,1,1),Claims!$B$14:$B$113,"&lt;="&amp;DATE($C$5,12,31),Claims!$F$14:$F$113,"Approved")</f>
        <v/>
      </c>
      <c r="D12" s="18" t="inlineStr">
        <is>
          <t>Deductible + coinsurance + copays + not-covered amounts.</t>
        </is>
      </c>
    </row>
    <row r="13" ht="19" customHeight="1" s="28">
      <c r="B13" s="25" t="inlineStr">
        <is>
          <t>Your cost by type of care</t>
        </is>
      </c>
    </row>
    <row r="14" ht="19" customHeight="1" s="28">
      <c r="B14" s="40" t="inlineStr">
        <is>
          <t>Medical</t>
        </is>
      </c>
      <c r="C14" s="7">
        <f>SUMIFS(Claims!$O$14:$O$113,Claims!$B$14:$B$113,"&gt;="&amp;DATE($C$5,1,1),Claims!$B$14:$B$113,"&lt;="&amp;DATE($C$5,12,31),Claims!$F$14:$F$113,"Approved",Claims!$C$14:$C$113,"Medical")</f>
        <v/>
      </c>
      <c r="D14" s="18" t="n"/>
    </row>
    <row r="15" ht="19" customHeight="1" s="28">
      <c r="B15" s="40" t="inlineStr">
        <is>
          <t>Pharmacy</t>
        </is>
      </c>
      <c r="C15" s="7">
        <f>SUMIFS(Claims!$O$14:$O$113,Claims!$B$14:$B$113,"&gt;="&amp;DATE($C$5,1,1),Claims!$B$14:$B$113,"&lt;="&amp;DATE($C$5,12,31),Claims!$F$14:$F$113,"Approved",Claims!$C$14:$C$113,"Pharmacy")</f>
        <v/>
      </c>
      <c r="D15" s="18" t="n"/>
    </row>
    <row r="16" ht="19" customHeight="1" s="28">
      <c r="B16" s="40" t="inlineStr">
        <is>
          <t>Dental</t>
        </is>
      </c>
      <c r="C16" s="7">
        <f>SUMIFS(Claims!$O$14:$O$113,Claims!$B$14:$B$113,"&gt;="&amp;DATE($C$5,1,1),Claims!$B$14:$B$113,"&lt;="&amp;DATE($C$5,12,31),Claims!$F$14:$F$113,"Approved",Claims!$C$14:$C$113,"Dental")</f>
        <v/>
      </c>
      <c r="D16" s="18" t="n"/>
    </row>
    <row r="17" ht="19" customHeight="1" s="28">
      <c r="B17" s="40" t="inlineStr">
        <is>
          <t>Vision</t>
        </is>
      </c>
      <c r="C17" s="7">
        <f>SUMIFS(Claims!$O$14:$O$113,Claims!$B$14:$B$113,"&gt;="&amp;DATE($C$5,1,1),Claims!$B$14:$B$113,"&lt;="&amp;DATE($C$5,12,31),Claims!$F$14:$F$113,"Approved",Claims!$C$14:$C$113,"Vision")</f>
        <v/>
      </c>
      <c r="D17" s="18" t="n"/>
    </row>
    <row r="18" ht="19" customHeight="1" s="28">
      <c r="B18" s="25" t="inlineStr">
        <is>
          <t>Where you stand against the plan limits</t>
        </is>
      </c>
    </row>
    <row r="19" ht="20" customHeight="1" s="28">
      <c r="B19" s="16" t="inlineStr">
        <is>
          <t>Annual deductible</t>
        </is>
      </c>
      <c r="C19" s="6" t="n">
        <v>3200</v>
      </c>
      <c r="D19" s="18" t="inlineStr">
        <is>
          <t>From your plan documents.</t>
        </is>
      </c>
    </row>
    <row r="20" ht="20" customHeight="1" s="28">
      <c r="B20" s="40" t="inlineStr">
        <is>
          <t>Deductible applied so far</t>
        </is>
      </c>
      <c r="C20" s="7">
        <f>SUMIFS(Claims!$K$14:$K$113,Claims!$B$14:$B$113,"&gt;="&amp;DATE($C$5,1,1),Claims!$B$14:$B$113,"&lt;="&amp;DATE($C$5,12,31),Claims!$F$14:$F$113,"Approved")</f>
        <v/>
      </c>
      <c r="D20" s="18" t="inlineStr">
        <is>
          <t>Total of the Deductible column for this year.</t>
        </is>
      </c>
    </row>
    <row r="21" ht="20" customHeight="1" s="28">
      <c r="B21" s="40" t="inlineStr">
        <is>
          <t>Deductible remaining</t>
        </is>
      </c>
      <c r="C21" s="7">
        <f>MAX(0,C19-C20)</f>
        <v/>
      </c>
      <c r="D21" s="18" t="inlineStr">
        <is>
          <t>Deductible minus what has been applied, floored at zero.</t>
        </is>
      </c>
    </row>
    <row r="22" ht="20" customHeight="1" s="28">
      <c r="B22" s="16" t="inlineStr">
        <is>
          <t>Out-of-pocket maximum</t>
        </is>
      </c>
      <c r="C22" s="6" t="n">
        <v>7500</v>
      </c>
      <c r="D22" s="18" t="inlineStr">
        <is>
          <t>From your plan documents.</t>
        </is>
      </c>
    </row>
    <row r="23" ht="20" customHeight="1" s="28">
      <c r="B23" s="40" t="inlineStr">
        <is>
          <t>Out-of-pocket maximum remaining</t>
        </is>
      </c>
      <c r="C23" s="7">
        <f>MAX(0,C22-C12)</f>
        <v/>
      </c>
      <c r="D23" s="18" t="inlineStr">
        <is>
          <t>Maximum minus your total cost, floored at zero.</t>
        </is>
      </c>
    </row>
    <row r="24" ht="40" customHeight="1" s="28">
      <c r="B24" s="40" t="inlineStr">
        <is>
          <t>Where you are</t>
        </is>
      </c>
      <c r="C24" s="20">
        <f>IF(C12&gt;=C22,"At the out-of-pocket maximum — the plan pays 100% now",IF(C20&gt;=C19,"Deductible met — coinsurance applies","Still inside the deductible"))</f>
        <v/>
      </c>
      <c r="D24" s="18" t="n"/>
    </row>
    <row r="25" ht="20" customHeight="1" s="28">
      <c r="B25" s="40" t="inlineStr">
        <is>
          <t>Paid from the HSA this year</t>
        </is>
      </c>
      <c r="C25" s="7">
        <f>SUMIFS(Claims!$O$14:$O$113,Claims!$B$14:$B$113,"&gt;="&amp;DATE($C$5,1,1),Claims!$B$14:$B$113,"&lt;="&amp;DATE($C$5,12,31),Claims!$F$14:$F$113,"Approved",Claims!$Q$14:$Q$113,"Y")</f>
        <v/>
      </c>
      <c r="D25" s="18" t="inlineStr">
        <is>
          <t>Claims marked Y in the Paid from HSA column.</t>
        </is>
      </c>
    </row>
    <row r="26" ht="19" customHeight="1" s="28">
      <c r="B26" s="25" t="inlineStr">
        <is>
          <t>Claims to chase</t>
        </is>
      </c>
    </row>
    <row r="27" ht="20" customHeight="1" s="28">
      <c r="B27" s="40" t="inlineStr">
        <is>
          <t>Claims that do not reconcile</t>
        </is>
      </c>
      <c r="C27" s="21">
        <f>COUNTIFS(Claims!$P$14:$P$113,"&lt;&gt;OK",Claims!$P$14:$P$113,"&lt;&gt;",Claims!$P$14:$P$113,"&lt;&gt;Not yet final",Claims!$B$14:$B$113,"&gt;="&amp;DATE($C$5,1,1),Claims!$B$14:$B$113,"&lt;="&amp;DATE($C$5,12,31))</f>
        <v/>
      </c>
      <c r="D27" s="18" t="inlineStr">
        <is>
          <t>Rows where the arithmetic on the statement does not agree with itself.</t>
        </is>
      </c>
    </row>
    <row r="28" ht="20" customHeight="1" s="28">
      <c r="B28" s="40" t="inlineStr">
        <is>
          <t>Claims still pending</t>
        </is>
      </c>
      <c r="C28" s="22">
        <f>COUNTIFS(Claims!$F$14:$F$113,"Pending",Claims!$B$14:$B$113,"&gt;="&amp;DATE($C$5,1,1),Claims!$B$14:$B$113,"&lt;="&amp;DATE($C$5,12,31))</f>
        <v/>
      </c>
      <c r="D28" s="18" t="inlineStr">
        <is>
          <t>Anything not yet marked Approved.</t>
        </is>
      </c>
    </row>
    <row r="30" ht="19" customHeight="1" s="28">
      <c r="B30" s="14" t="inlineStr">
        <is>
          <t>You enter these values</t>
        </is>
      </c>
    </row>
    <row r="31" ht="19" customHeight="1" s="28">
      <c r="B31" s="15" t="inlineStr">
        <is>
          <t>Calculated for you</t>
        </is>
      </c>
    </row>
  </sheetData>
  <mergeCells count="6">
    <mergeCell ref="B1:D1"/>
    <mergeCell ref="B4:D4"/>
    <mergeCell ref="B26:D26"/>
    <mergeCell ref="B18:D18"/>
    <mergeCell ref="B13:D13"/>
    <mergeCell ref="B6:D6"/>
  </mergeCells>
  <pageMargins left="0.75" right="0.75" top="1" bottom="1" header="0.5" footer="0.5"/>
</worksheet>
</file>

<file path=xl/worksheets/sheet4.xml><?xml version="1.0" encoding="utf-8"?>
<worksheet xmlns="http://schemas.openxmlformats.org/spreadsheetml/2006/main">
  <sheetPr>
    <tabColor rgb="FF102A24"/>
    <outlinePr summaryBelow="1" summaryRight="1"/>
    <pageSetUpPr/>
  </sheetPr>
  <dimension ref="A1:B15"/>
  <sheetViews>
    <sheetView showGridLines="0" tabSelected="1" workbookViewId="0">
      <selection activeCell="A1" sqref="A1:XFD1048576"/>
    </sheetView>
  </sheetViews>
  <sheetFormatPr baseColWidth="10" defaultColWidth="8.83203125" defaultRowHeight="15"/>
  <cols>
    <col width="26" customWidth="1" style="28" min="1" max="1"/>
    <col width="120" customWidth="1" style="28" min="2" max="2"/>
  </cols>
  <sheetData>
    <row r="1" ht="22" customHeight="1" s="28">
      <c r="A1" s="23" t="inlineStr">
        <is>
          <t>Medical Claim and EOB Tracker — How to Use This Workbook</t>
        </is>
      </c>
    </row>
    <row r="3" ht="40" customHeight="1" s="28">
      <c r="A3" s="40" t="inlineStr">
        <is>
          <t>Purpose</t>
        </is>
      </c>
      <c r="B3" s="18" t="inlineStr">
        <is>
          <t>Keep every explanation of benefits in one place, check that each one adds up, and know at any moment how much of the deductible and out-of-pocket maximum you have used.</t>
        </is>
      </c>
    </row>
    <row r="4" ht="20" customHeight="1" s="28">
      <c r="A4" s="40" t="inlineStr">
        <is>
          <t>Best use</t>
        </is>
      </c>
      <c r="B4" s="18" t="inlineStr">
        <is>
          <t>Any family on a high-deductible plan, anyone with a year of significant care, and anyone who suspects a bill is wrong.</t>
        </is>
      </c>
    </row>
    <row r="5" ht="60" customHeight="1" s="28">
      <c r="A5" s="40" t="inlineStr">
        <is>
          <t>Important limitation</t>
        </is>
      </c>
      <c r="B5" s="18" t="inlineStr">
        <is>
          <t>The reconciliation check tests the statement against itself. It catches transposed digits, missing plan payments and mismatched allowed amounts. It cannot catch a service that was billed under the wrong code, which is the other common error.</t>
        </is>
      </c>
    </row>
    <row r="7" ht="40" customHeight="1" s="28">
      <c r="A7" s="40" t="inlineStr">
        <is>
          <t>Step 1</t>
        </is>
      </c>
      <c r="B7" s="18" t="inlineStr">
        <is>
          <t>Enter one row per explanation of benefits, not per bill from the provider. The two often disagree, and the explanation of benefits is the one the plan will discuss with you.</t>
        </is>
      </c>
    </row>
    <row r="8" ht="40" customHeight="1" s="28">
      <c r="A8" s="40" t="inlineStr">
        <is>
          <t>Step 2</t>
        </is>
      </c>
      <c r="B8" s="18" t="inlineStr">
        <is>
          <t>Use initials in the Patient column rather than full names, so the file stays safe to share with a spouse, an accountant or an advocate.</t>
        </is>
      </c>
    </row>
    <row r="9" ht="20" customHeight="1" s="28">
      <c r="A9" s="40" t="inlineStr">
        <is>
          <t>Step 3</t>
        </is>
      </c>
      <c r="B9" s="18" t="inlineStr">
        <is>
          <t>Copy the money columns straight off the statement without rounding.</t>
        </is>
      </c>
    </row>
    <row r="10" ht="40" customHeight="1" s="28">
      <c r="A10" s="40" t="inlineStr">
        <is>
          <t>Step 4</t>
        </is>
      </c>
      <c r="B10" s="18" t="inlineStr">
        <is>
          <t>Watch the Reconciliation check column. "OK" means the statement is internally consistent. Anything else is worth a phone call.</t>
        </is>
      </c>
    </row>
    <row r="11" ht="20" customHeight="1" s="28">
      <c r="A11" s="40" t="inlineStr">
        <is>
          <t>Step 5</t>
        </is>
      </c>
      <c r="B11" s="18" t="inlineStr">
        <is>
          <t>Mark Paid from HSA as Y for anything you paid with the health account, so the two workbooks agree with each other.</t>
        </is>
      </c>
    </row>
    <row r="12" ht="40" customHeight="1" s="28">
      <c r="A12" s="40" t="inlineStr">
        <is>
          <t>Step 6</t>
        </is>
      </c>
      <c r="B12" s="18" t="inlineStr">
        <is>
          <t>On the Year Summary tab, set the plan year and enter your deductible and out-of-pocket maximum from the plan documents.</t>
        </is>
      </c>
    </row>
    <row r="13" ht="40" customHeight="1" s="28">
      <c r="A13" s="40" t="inlineStr">
        <is>
          <t>Step 7</t>
        </is>
      </c>
      <c r="B13" s="18" t="inlineStr">
        <is>
          <t>Check the deductible and out-of-pocket lines before scheduling elective care late in the year. Care after the maximum is met costs nothing.</t>
        </is>
      </c>
    </row>
    <row r="15" ht="80" customHeight="1" s="28">
      <c r="A15" s="40" t="inlineStr">
        <is>
          <t>Notes on the math</t>
        </is>
      </c>
      <c r="B15" s="18" t="inlineStr">
        <is>
          <t>Two identities have to hold on a well-formed statement. First, allowed = billed - plan discount - not covered. Second, allowed = plan paid + deductible + coinsurance + copay. The check column tests both in that order and names whichever one fails. Your cost is the sum of deductible, coinsurance, copay and not-covered amounts, which is the figure that counts towards the out-of-pocket maximum in most plans — though not-covered amounts often do not, so check your own plan's rule.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Company>Early Life Investments, LLC</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Early Life Investments — Medical Claim and EOB Tracker</dc:title>
  <dc:subject>Reconciling explanation-of-benefit statements and tracking deductible progress</dc:subject>
  <dc:creator>Early Life Investments, LLC</dc:creator>
  <cp:keywords>#EarlyLifeInvestments #FamilyFinance #FinancialHeadStart #MoneyHabits #InvestEarly #FinancialLiteracy #GenerationalWealth #RothIRA #529Plan #PersonalFinance #BudgetingTips #TeachKidsMoney #CompoundInterest #DebtFreeJourney #FinancialFreedom #SmartMoney #SaveEarly</cp:keywords>
  <dc:description>Helping families build multi-generational financial security through education, practical tools, and honest writing.</dc:description>
  <cp:lastModifiedBy>Early Life Investments, LLC</cp:lastModifiedBy>
  <dcterms:created xsi:type="dcterms:W3CDTF">2026-06-07T17:39:05Z</dcterms:created>
  <dcterms:modified xsi:type="dcterms:W3CDTF">2026-08-31T20:06:38Z</dcterms:modified>
  <cp:category>Personal Finance</cp:category>
</cp:coreProperties>
</file>

<file path=docProps/custom.xml><?xml version="1.0" encoding="utf-8"?>
<Properties xmlns="http://schemas.openxmlformats.org/officeDocument/2006/custom-properties">
  <property name="Company" fmtid="{D5CDD505-2E9C-101B-9397-08002B2CF9AE}" pid="2">
    <vt:lpwstr xmlns:vt="http://schemas.openxmlformats.org/officeDocument/2006/docPropsVTypes">Early Life Investments, LLC</vt:lpwstr>
  </property>
  <property name="Website" fmtid="{D5CDD505-2E9C-101B-9397-08002B2CF9AE}" pid="3">
    <vt:lpwstr xmlns:vt="http://schemas.openxmlformats.org/officeDocument/2006/docPropsVTypes">https://www.EarlyLifeInvestments.com</vt:lpwstr>
  </property>
  <property name="Tagline" fmtid="{D5CDD505-2E9C-101B-9397-08002B2CF9AE}" pid="4">
    <vt:lpwstr xmlns:vt="http://schemas.openxmlformats.org/officeDocument/2006/docPropsVTypes">A Family Financial Head Start</vt:lpwstr>
  </property>
  <property name="X / Twitter" fmtid="{D5CDD505-2E9C-101B-9397-08002B2CF9AE}" pid="5">
    <vt:lpwstr xmlns:vt="http://schemas.openxmlformats.org/officeDocument/2006/docPropsVTypes">@EarlyLifeInvest</vt:lpwstr>
  </property>
  <property name="Instagram" fmtid="{D5CDD505-2E9C-101B-9397-08002B2CF9AE}" pid="6">
    <vt:lpwstr xmlns:vt="http://schemas.openxmlformats.org/officeDocument/2006/docPropsVTypes">@earlylifeinvestments</vt:lpwstr>
  </property>
  <property name="Facebook" fmtid="{D5CDD505-2E9C-101B-9397-08002B2CF9AE}" pid="7">
    <vt:lpwstr xmlns:vt="http://schemas.openxmlformats.org/officeDocument/2006/docPropsVTypes">facebook.com/EarlyLifeInvestments</vt:lpwstr>
  </property>
  <property name="Hashtags" fmtid="{D5CDD505-2E9C-101B-9397-08002B2CF9AE}" pid="8">
    <vt:lpwstr xmlns:vt="http://schemas.openxmlformats.org/officeDocument/2006/docPropsVTypes">#EarlyLifeInvestments #FamilyFinance #FinancialHeadStart #MoneyHabits #InvestEarly #FinancialLiteracy #GenerationalWealth #RothIRA #529Plan #PersonalFinance #BudgetingTips #TeachKidsMoney #CompoundInterest #DebtFreeJourney #FinancialFreedom #SmartMoney #SaveEarly</vt:lpwstr>
  </property>
  <property name="Copyright" fmtid="{D5CDD505-2E9C-101B-9397-08002B2CF9AE}" pid="9">
    <vt:lpwstr xmlns:vt="http://schemas.openxmlformats.org/officeDocument/2006/docPropsVTypes">© 2022–2026 Early Life Investments, LLC — Est. 2026</vt:lpwstr>
  </property>
  <property name="Amazon Affiliate Tag" fmtid="{D5CDD505-2E9C-101B-9397-08002B2CF9AE}" pid="10">
    <vt:lpwstr xmlns:vt="http://schemas.openxmlformats.org/officeDocument/2006/docPropsVTypes">earlylifeinv-20</vt:lpwstr>
  </property>
</Properties>
</file>