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202300"/>
  <mc:AlternateContent xmlns:mc="http://schemas.openxmlformats.org/markup-compatibility/2006">
    <mc:Choice Requires="x15"/>
  </mc:AlternateContent>
  <xr:revisionPtr revIDLastSave="0" documentId="13_ncr:1_{35A965D1-CC67-D643-AF9B-1FF8ED06D400}" xr6:coauthVersionLast="47" xr6:coauthVersionMax="47" xr10:uidLastSave="{00000000-0000-0000-0000-000000000000}"/>
  <bookViews>
    <workbookView xWindow="0" yWindow="500" windowWidth="28460" windowHeight="16380" xr2:uid="{696484E6-CEB2-BF49-B5F1-C8FE7C5B8E5B}"/>
  </bookViews>
  <sheets>
    <sheet name="January" sheetId="1" r:id="rId1"/>
    <sheet name="February - December" sheetId="4" r:id="rId2"/>
    <sheet name="FilterVals" sheetId="2" r:id="rId3"/>
  </sheets>
  <definedNames>
    <definedName name="_xlnm._FilterDatabase" localSheetId="0" hidden="1">January!$A$2:$N$43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 l="1"/>
  <c r="G37" i="1"/>
  <c r="E37" i="1" s="1"/>
  <c r="G38" i="1"/>
  <c r="E38" i="1" s="1"/>
  <c r="G33" i="1"/>
  <c r="E33" i="1" s="1"/>
  <c r="H35" i="1"/>
  <c r="H37" i="1"/>
  <c r="H38" i="1"/>
  <c r="H33" i="1"/>
  <c r="D27" i="1"/>
  <c r="C6" i="1"/>
  <c r="H6" i="1"/>
  <c r="D40" i="1"/>
  <c r="J33" i="1"/>
  <c r="J42" i="1" s="1"/>
  <c r="M42" i="1" s="1"/>
  <c r="I34" i="1"/>
  <c r="I33" i="1"/>
  <c r="D5" i="1"/>
  <c r="B34" i="1"/>
  <c r="B35" i="1"/>
  <c r="B36" i="1"/>
  <c r="B37" i="1"/>
  <c r="B38" i="1"/>
  <c r="B33" i="1"/>
  <c r="H5" i="1"/>
  <c r="I37" i="1"/>
  <c r="I36" i="1"/>
  <c r="I35" i="1"/>
  <c r="H29" i="1"/>
  <c r="H28" i="1"/>
  <c r="D28" i="1"/>
  <c r="H27" i="1"/>
  <c r="G27" i="1"/>
  <c r="H25" i="1"/>
  <c r="E25" i="1"/>
  <c r="G25" i="1" s="1"/>
  <c r="D25" i="1"/>
  <c r="H24" i="1"/>
  <c r="E24" i="1"/>
  <c r="G24" i="1" s="1"/>
  <c r="D24" i="1"/>
  <c r="H23" i="1"/>
  <c r="E23" i="1"/>
  <c r="G23" i="1" s="1"/>
  <c r="D23" i="1"/>
  <c r="H22" i="1"/>
  <c r="E22" i="1"/>
  <c r="G22" i="1" s="1"/>
  <c r="D22" i="1"/>
  <c r="H21" i="1"/>
  <c r="E21" i="1"/>
  <c r="G21" i="1" s="1"/>
  <c r="D21" i="1"/>
  <c r="H20" i="1"/>
  <c r="G20" i="1"/>
  <c r="E20" i="1"/>
  <c r="D20" i="1"/>
  <c r="H19" i="1"/>
  <c r="E19" i="1"/>
  <c r="G19" i="1" s="1"/>
  <c r="D19" i="1"/>
  <c r="H17" i="1"/>
  <c r="E17" i="1"/>
  <c r="G17" i="1" s="1"/>
  <c r="D17" i="1"/>
  <c r="H16" i="1"/>
  <c r="E16" i="1"/>
  <c r="G16" i="1" s="1"/>
  <c r="D16" i="1"/>
  <c r="H15" i="1"/>
  <c r="E15" i="1"/>
  <c r="G15" i="1" s="1"/>
  <c r="D15" i="1"/>
  <c r="H14" i="1"/>
  <c r="E14" i="1"/>
  <c r="G14" i="1" s="1"/>
  <c r="D14" i="1"/>
  <c r="H13" i="1"/>
  <c r="E13" i="1"/>
  <c r="G13" i="1" s="1"/>
  <c r="D13" i="1"/>
  <c r="H12" i="1"/>
  <c r="E12" i="1"/>
  <c r="G12" i="1" s="1"/>
  <c r="D12" i="1"/>
  <c r="H11" i="1"/>
  <c r="E11" i="1"/>
  <c r="G11" i="1" s="1"/>
  <c r="D11" i="1"/>
  <c r="B2" i="1" s="1"/>
  <c r="H10" i="1"/>
  <c r="E10" i="1"/>
  <c r="G10" i="1" s="1"/>
  <c r="G36" i="1" s="1"/>
  <c r="D10" i="1"/>
  <c r="H9" i="1"/>
  <c r="D9" i="1"/>
  <c r="C9" i="1"/>
  <c r="E9" i="1" s="1"/>
  <c r="G9" i="1" s="1"/>
  <c r="H36" i="1" s="1"/>
  <c r="G8" i="1"/>
  <c r="D8" i="1"/>
  <c r="C8" i="1"/>
  <c r="H8" i="1" s="1"/>
  <c r="G6" i="1"/>
  <c r="G40" i="1" s="1"/>
  <c r="D6" i="1"/>
  <c r="E5" i="1"/>
  <c r="G5" i="1" s="1"/>
  <c r="H34" i="1" s="1"/>
  <c r="E30" i="1" l="1"/>
  <c r="G30" i="1" s="1"/>
  <c r="G34" i="1"/>
  <c r="B42" i="1" s="1"/>
  <c r="D41" i="1"/>
  <c r="E36" i="1"/>
  <c r="E35" i="1"/>
  <c r="C30" i="1"/>
  <c r="E34" i="1" l="1"/>
  <c r="E40" i="1" s="1"/>
  <c r="H4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1" authorId="0" shapeId="0" xr:uid="{5EFF2332-166E-A24F-926F-41EEEAD5E72E}">
      <text>
        <r>
          <rPr>
            <b/>
            <sz val="14"/>
            <color rgb="FF000000"/>
            <rFont val="Tahoma"/>
            <family val="2"/>
          </rPr>
          <t xml:space="preserve">EarlyLifeInvestments.com
</t>
        </r>
        <r>
          <rPr>
            <b/>
            <sz val="12"/>
            <color rgb="FF000000"/>
            <rFont val="Tahoma"/>
            <family val="2"/>
          </rPr>
          <t xml:space="preserve">
</t>
        </r>
        <r>
          <rPr>
            <b/>
            <sz val="12"/>
            <color rgb="FF000000"/>
            <rFont val="Tahoma"/>
            <family val="2"/>
          </rPr>
          <t xml:space="preserve">NOTE:  </t>
        </r>
        <r>
          <rPr>
            <sz val="12"/>
            <color rgb="FF000000"/>
            <rFont val="Tahoma"/>
            <family val="2"/>
          </rPr>
          <t xml:space="preserve">You need to change the YEAR and MONTH here to modify the Due Date and header information.
</t>
        </r>
      </text>
    </comment>
    <comment ref="B5" authorId="0" shapeId="0" xr:uid="{10B4A182-706C-9340-BD30-75931659FF22}">
      <text>
        <r>
          <rPr>
            <b/>
            <sz val="16"/>
            <color rgb="FF000000"/>
            <rFont val="Aptos Narrow"/>
          </rPr>
          <t>EarlyLifeInvestments.</t>
        </r>
        <r>
          <rPr>
            <b/>
            <sz val="14"/>
            <color rgb="FF000000"/>
            <rFont val="Aptos Narrow"/>
          </rPr>
          <t>com</t>
        </r>
        <r>
          <rPr>
            <sz val="9"/>
            <color rgb="FF000000"/>
            <rFont val="Aptos Narrow"/>
          </rPr>
          <t xml:space="preserve">
</t>
        </r>
        <r>
          <rPr>
            <b/>
            <sz val="12"/>
            <color rgb="FF000000"/>
            <rFont val="Aptos Narrow"/>
          </rPr>
          <t xml:space="preserve">
</t>
        </r>
        <r>
          <rPr>
            <b/>
            <sz val="14"/>
            <color rgb="FF000000"/>
            <rFont val="Aptos Narrow"/>
          </rPr>
          <t>NOTE:</t>
        </r>
        <r>
          <rPr>
            <sz val="14"/>
            <color rgb="FF000000"/>
            <rFont val="Aptos Narrow"/>
          </rPr>
          <t xml:space="preserve"> The 'grey' cells are just colored.  You can change these to all white or change cell colors as you like.  </t>
        </r>
        <r>
          <rPr>
            <sz val="14"/>
            <color rgb="FF000000"/>
            <rFont val="Tahoma"/>
            <family val="2"/>
          </rPr>
          <t>Here I have identifid the bills that are due before I get my second paycheck of the month.  This allows me to identify possible problems between pay periods.</t>
        </r>
      </text>
    </comment>
    <comment ref="D5" authorId="0" shapeId="0" xr:uid="{4C722569-10D6-1B43-B4AB-E41AD2204CD1}">
      <text>
        <r>
          <rPr>
            <b/>
            <sz val="12"/>
            <color rgb="FF000000"/>
            <rFont val="Aptos Narrow"/>
            <scheme val="minor"/>
          </rPr>
          <t>EarlyLifeInvestments.com</t>
        </r>
        <r>
          <rPr>
            <sz val="12"/>
            <color rgb="FF000000"/>
            <rFont val="Aptos Narrow"/>
            <scheme val="minor"/>
          </rPr>
          <t xml:space="preserve">
</t>
        </r>
        <r>
          <rPr>
            <b/>
            <sz val="12"/>
            <color rgb="FF000000"/>
            <rFont val="Aptos Narrow"/>
            <scheme val="minor"/>
          </rPr>
          <t xml:space="preserve">
</t>
        </r>
        <r>
          <rPr>
            <b/>
            <sz val="12"/>
            <color rgb="FF000000"/>
            <rFont val="Aptos Narrow"/>
            <scheme val="minor"/>
          </rPr>
          <t xml:space="preserve">NOTE:  </t>
        </r>
        <r>
          <rPr>
            <sz val="12"/>
            <color rgb="FF000000"/>
            <rFont val="Aptos Narrow"/>
            <scheme val="minor"/>
          </rPr>
          <t>You need to change only the DATE to be consistent with your bill's due date.  This is the last number in the field.  Fields that have a $ in them are 'fixed'.</t>
        </r>
        <r>
          <rPr>
            <sz val="12"/>
            <color rgb="FF000000"/>
            <rFont val="Aptos Narrow"/>
            <scheme val="minor"/>
          </rPr>
          <t xml:space="preserve">
</t>
        </r>
      </text>
    </comment>
    <comment ref="G30" authorId="0" shapeId="0" xr:uid="{CC66E5FA-E041-C749-AD61-557166953BE8}">
      <text>
        <r>
          <rPr>
            <b/>
            <sz val="16"/>
            <color rgb="FF000000"/>
            <rFont val="Aptos Narrow"/>
            <scheme val="minor"/>
          </rPr>
          <t xml:space="preserve">EarlyLifeInvestments.com
</t>
        </r>
        <r>
          <rPr>
            <sz val="16"/>
            <color rgb="FF000000"/>
            <rFont val="Aptos Narrow"/>
            <scheme val="minor"/>
          </rPr>
          <t xml:space="preserve">
</t>
        </r>
        <r>
          <rPr>
            <b/>
            <sz val="12"/>
            <color rgb="FF000000"/>
            <rFont val="Aptos Narrow"/>
            <scheme val="minor"/>
          </rPr>
          <t xml:space="preserve">NOTE:  </t>
        </r>
        <r>
          <rPr>
            <sz val="12"/>
            <color rgb="FF000000"/>
            <rFont val="Aptos Narrow"/>
            <scheme val="minor"/>
          </rPr>
          <t xml:space="preserve">Here I identify 50% of the total monthly bills.  This is not to say that they are split between the month.  This is to indicate about how much you need to be setting aside from your income (or making) to pay your bills. </t>
        </r>
      </text>
    </comment>
    <comment ref="E32" authorId="0" shapeId="0" xr:uid="{189E651E-6B12-6540-96F7-C5069EF952E7}">
      <text>
        <r>
          <rPr>
            <b/>
            <sz val="18"/>
            <color rgb="FF000000"/>
            <rFont val="Aptos Narrow"/>
            <scheme val="minor"/>
          </rPr>
          <t>EarlyLifeInvestments.com</t>
        </r>
        <r>
          <rPr>
            <sz val="10"/>
            <color rgb="FF000000"/>
            <rFont val="Aptos Narrow"/>
            <scheme val="minor"/>
          </rPr>
          <t xml:space="preserve">
</t>
        </r>
        <r>
          <rPr>
            <b/>
            <sz val="12"/>
            <color rgb="FF000000"/>
            <rFont val="Aptos Narrow"/>
            <scheme val="minor"/>
          </rPr>
          <t xml:space="preserve">
</t>
        </r>
        <r>
          <rPr>
            <b/>
            <sz val="12"/>
            <color rgb="FF000000"/>
            <rFont val="Aptos Narrow"/>
            <scheme val="minor"/>
          </rPr>
          <t xml:space="preserve">NOTE:  </t>
        </r>
        <r>
          <rPr>
            <sz val="12"/>
            <color rgb="FF000000"/>
            <rFont val="Aptos Narrow"/>
            <scheme val="minor"/>
          </rPr>
          <t>This area is intended to help you understand how much your account may be overdrawn.  If the account is negative this means you don't have enought to cover your bills.  The cell changes colors to help identify this situation.</t>
        </r>
      </text>
    </comment>
    <comment ref="A33" authorId="0" shapeId="0" xr:uid="{9FB57B21-3F88-E04D-82F3-A16BD1E57278}">
      <text>
        <r>
          <rPr>
            <b/>
            <sz val="16"/>
            <color rgb="FF000000"/>
            <rFont val="Aptos Narrow"/>
            <scheme val="minor"/>
          </rPr>
          <t>EarlyLifeInvestments.com</t>
        </r>
        <r>
          <rPr>
            <sz val="9"/>
            <color rgb="FF000000"/>
            <rFont val="Aptos Narrow"/>
            <scheme val="minor"/>
          </rPr>
          <t xml:space="preserve">
</t>
        </r>
        <r>
          <rPr>
            <b/>
            <sz val="14"/>
            <color rgb="FF000000"/>
            <rFont val="Aptos Narrow"/>
            <scheme val="minor"/>
          </rPr>
          <t xml:space="preserve">
</t>
        </r>
        <r>
          <rPr>
            <b/>
            <sz val="14"/>
            <color rgb="FF000000"/>
            <rFont val="Aptos Narrow"/>
            <scheme val="minor"/>
          </rPr>
          <t xml:space="preserve">NOTE:  </t>
        </r>
        <r>
          <rPr>
            <sz val="14"/>
            <color rgb="FF000000"/>
            <rFont val="Aptos Narrow"/>
            <scheme val="minor"/>
          </rPr>
          <t>Put the date for which you have the balance in our account listed in column D.  You should be sure you understand when you will get paid and update this date and D column to have the correct indication of the balances.</t>
        </r>
      </text>
    </comment>
    <comment ref="A34" authorId="0" shapeId="0" xr:uid="{6B588742-32E7-1447-A756-CABBC231D630}">
      <text>
        <r>
          <rPr>
            <b/>
            <sz val="16"/>
            <color rgb="FF000000"/>
            <rFont val="Aptos Narrow"/>
            <scheme val="minor"/>
          </rPr>
          <t>EarlyLifeInvestments.com</t>
        </r>
        <r>
          <rPr>
            <sz val="9"/>
            <color rgb="FF000000"/>
            <rFont val="Aptos Narrow"/>
            <scheme val="minor"/>
          </rPr>
          <t xml:space="preserve">
</t>
        </r>
        <r>
          <rPr>
            <b/>
            <sz val="14"/>
            <color rgb="FF000000"/>
            <rFont val="Aptos Narrow"/>
            <scheme val="minor"/>
          </rPr>
          <t xml:space="preserve">
</t>
        </r>
        <r>
          <rPr>
            <b/>
            <sz val="14"/>
            <color rgb="FF000000"/>
            <rFont val="Aptos Narrow"/>
            <scheme val="minor"/>
          </rPr>
          <t xml:space="preserve">NOTE:  </t>
        </r>
        <r>
          <rPr>
            <sz val="14"/>
            <color rgb="FF000000"/>
            <rFont val="Aptos Narrow"/>
            <scheme val="minor"/>
          </rPr>
          <t>Put the date for which you have the balance in our account listed in column D.  You should be sure you understand when you will get paid and update this date and D column to have the correct indication of the balances.</t>
        </r>
      </text>
    </comment>
    <comment ref="A35" authorId="0" shapeId="0" xr:uid="{1C97C85A-859E-2243-AC4D-CE1A9A6D4631}">
      <text>
        <r>
          <rPr>
            <b/>
            <sz val="16"/>
            <color rgb="FF000000"/>
            <rFont val="Aptos Narrow"/>
            <scheme val="minor"/>
          </rPr>
          <t>EarlyLifeInvestments.com</t>
        </r>
        <r>
          <rPr>
            <sz val="9"/>
            <color rgb="FF000000"/>
            <rFont val="Aptos Narrow"/>
            <scheme val="minor"/>
          </rPr>
          <t xml:space="preserve">
</t>
        </r>
        <r>
          <rPr>
            <b/>
            <sz val="14"/>
            <color rgb="FF000000"/>
            <rFont val="Aptos Narrow"/>
            <scheme val="minor"/>
          </rPr>
          <t xml:space="preserve">
</t>
        </r>
        <r>
          <rPr>
            <b/>
            <sz val="14"/>
            <color rgb="FF000000"/>
            <rFont val="Aptos Narrow"/>
            <scheme val="minor"/>
          </rPr>
          <t xml:space="preserve">NOTE:  </t>
        </r>
        <r>
          <rPr>
            <sz val="14"/>
            <color rgb="FF000000"/>
            <rFont val="Aptos Narrow"/>
            <scheme val="minor"/>
          </rPr>
          <t>Put the date for which you have the balance in our account listed in column D.  You should be sure you understand when you will get paid and update this date and D column to have the correct indication of the balances.</t>
        </r>
      </text>
    </comment>
  </commentList>
</comments>
</file>

<file path=xl/sharedStrings.xml><?xml version="1.0" encoding="utf-8"?>
<sst xmlns="http://schemas.openxmlformats.org/spreadsheetml/2006/main" count="115" uniqueCount="66">
  <si>
    <t>Bill</t>
  </si>
  <si>
    <t>Balance</t>
  </si>
  <si>
    <t>Due Date</t>
  </si>
  <si>
    <t>Amount Due</t>
  </si>
  <si>
    <t>Interest</t>
  </si>
  <si>
    <t>Payment</t>
  </si>
  <si>
    <t>Status</t>
  </si>
  <si>
    <t>Date Paid</t>
  </si>
  <si>
    <t>Auto Draft</t>
  </si>
  <si>
    <t>Notes</t>
  </si>
  <si>
    <t>Rental Home</t>
  </si>
  <si>
    <t>X</t>
  </si>
  <si>
    <t>no</t>
  </si>
  <si>
    <t>Monthly Bills</t>
  </si>
  <si>
    <t>yes</t>
  </si>
  <si>
    <t>$190.00 paid 6/21/23.  Autopay set up.</t>
  </si>
  <si>
    <t>Payment for quarterly service: 6/23 - 10/31</t>
  </si>
  <si>
    <t>Included $260 deposit</t>
  </si>
  <si>
    <t>Netflix</t>
  </si>
  <si>
    <t>Pelaton Subscription</t>
  </si>
  <si>
    <t>Peacock</t>
  </si>
  <si>
    <t>Apple News</t>
  </si>
  <si>
    <t>Monthly Credit Card Bills</t>
  </si>
  <si>
    <t>Major Loans</t>
  </si>
  <si>
    <t>Total</t>
  </si>
  <si>
    <t>Major Loans Total</t>
  </si>
  <si>
    <t>1/2 =</t>
  </si>
  <si>
    <t>DATE</t>
  </si>
  <si>
    <t>CASH AVAILABLE</t>
  </si>
  <si>
    <t>Available</t>
  </si>
  <si>
    <t>Pending</t>
  </si>
  <si>
    <t>Amount</t>
  </si>
  <si>
    <t>Child Support Payment</t>
  </si>
  <si>
    <t>Monthly Totals</t>
  </si>
  <si>
    <t>HSA Account</t>
  </si>
  <si>
    <t>Total Spent this month</t>
  </si>
  <si>
    <t>Total Monthly Income</t>
  </si>
  <si>
    <t>Savings / Income</t>
  </si>
  <si>
    <t>Water (Quarterly)</t>
  </si>
  <si>
    <t>Cell Phone + Home Internet</t>
  </si>
  <si>
    <t>XXXX - Credit Card</t>
  </si>
  <si>
    <t>XXXX - General Savings</t>
  </si>
  <si>
    <t>XXXX - Joint Checking</t>
  </si>
  <si>
    <t>XXXX - Bills Checking</t>
  </si>
  <si>
    <t>XXXX - Other 1</t>
  </si>
  <si>
    <t>XXXX - Other 2</t>
  </si>
  <si>
    <t>Chase Amazon…. XXXX</t>
  </si>
  <si>
    <t>Chase Travel… XXXX</t>
  </si>
  <si>
    <t>Fidelity…. XXX</t>
  </si>
  <si>
    <t>Cleared</t>
  </si>
  <si>
    <t>Deposits</t>
  </si>
  <si>
    <t>Paycheck</t>
  </si>
  <si>
    <t>Amazon Cash Back</t>
  </si>
  <si>
    <t>General Loan (Loan Name)</t>
  </si>
  <si>
    <t>Student Loan (Loan Name)</t>
  </si>
  <si>
    <t xml:space="preserve">$30 increase? </t>
  </si>
  <si>
    <t>Electric Bill</t>
  </si>
  <si>
    <t>Services (Trash/Recycle)</t>
  </si>
  <si>
    <t>These first 6 must stay in this order.  They are linked to B33-B38 cells on each monthly tab.</t>
  </si>
  <si>
    <t xml:space="preserve">Once you have filled out your first month you can create subsequent months easily.  </t>
  </si>
  <si>
    <t>Right click on the January tab and select "Move or Copy"</t>
  </si>
  <si>
    <t>Make sure January is highlighted and click  the box next to "Make a copy" at the bottom left</t>
  </si>
  <si>
    <t>The name will show up as "January - Copy".  Just change the name to February and then change information in table for Feb.</t>
  </si>
  <si>
    <t>Other Deposits</t>
  </si>
  <si>
    <t>Auto, Renter, Valuables Insurance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</si>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</sst>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164" formatCode="mmmm\ yyyy"/>
    <numFmt numFmtId="165" formatCode="&quot;$&quot;#,##0.00"/>
    <numFmt numFmtId="166" formatCode="mm/dd/yy;@"/>
    <numFmt numFmtId="167" formatCode="0000"/>
    <numFmt numFmtId="168" formatCode="0.0%"/>
  </numFmts>
  <fonts count="52" x14ac:knownFonts="1">
    <font>
      <sz val="12"/>
      <color theme="1"/>
      <name val="Aptos Narrow"/>
      <family val="2"/>
      <scheme val="minor"/>
    </font>
    <font>
      <sz val="12"/>
      <color theme="1"/>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sz val="12"/>
      <color theme="0"/>
      <name val="Aptos Narrow"/>
      <family val="2"/>
      <scheme val="minor"/>
    </font>
    <font>
      <sz val="10"/>
      <name val="Arial"/>
      <family val="2"/>
    </font>
    <font>
      <b/>
      <sz val="36"/>
      <color rgb="FF0000D4"/>
      <name val="Arial"/>
      <family val="2"/>
    </font>
    <font>
      <b/>
      <sz val="14"/>
      <color rgb="FFFF0000"/>
      <name val="Arial"/>
      <family val="2"/>
    </font>
    <font>
      <sz val="12"/>
      <name val="Arial"/>
      <family val="2"/>
    </font>
    <font>
      <b/>
      <sz val="12"/>
      <color rgb="FF3366FF"/>
      <name val="Arial"/>
      <family val="2"/>
    </font>
    <font>
      <b/>
      <sz val="12"/>
      <color rgb="FF3F3F76"/>
      <name val="Arial"/>
      <family val="2"/>
    </font>
    <font>
      <sz val="12"/>
      <color rgb="FF3366FF"/>
      <name val="Arial"/>
      <family val="2"/>
    </font>
    <font>
      <b/>
      <sz val="12"/>
      <color theme="1"/>
      <name val="Arial"/>
      <family val="2"/>
    </font>
    <font>
      <b/>
      <sz val="12"/>
      <name val="Arial"/>
      <family val="2"/>
    </font>
    <font>
      <b/>
      <sz val="12"/>
      <color rgb="FF9C0006"/>
      <name val="Aptos Narrow"/>
      <family val="2"/>
      <scheme val="minor"/>
    </font>
    <font>
      <b/>
      <sz val="14"/>
      <color rgb="FF9C6500"/>
      <name val="Aptos Narrow"/>
      <family val="2"/>
      <scheme val="minor"/>
    </font>
    <font>
      <b/>
      <sz val="14"/>
      <color rgb="FF006100"/>
      <name val="Aptos Narrow"/>
      <family val="2"/>
      <scheme val="minor"/>
    </font>
    <font>
      <sz val="14"/>
      <color theme="0"/>
      <name val="Aptos Narrow"/>
      <family val="2"/>
      <scheme val="minor"/>
    </font>
    <font>
      <b/>
      <sz val="14"/>
      <color rgb="FFFA7D00"/>
      <name val="Arial"/>
      <family val="2"/>
    </font>
    <font>
      <b/>
      <sz val="14"/>
      <color rgb="FFFA7D00"/>
      <name val="Aptos Narrow"/>
      <family val="2"/>
      <scheme val="minor"/>
    </font>
    <font>
      <b/>
      <sz val="14"/>
      <color rgb="FF3F3F3F"/>
      <name val="Aptos Narrow"/>
      <family val="2"/>
      <scheme val="minor"/>
    </font>
    <font>
      <b/>
      <sz val="14"/>
      <name val="Arial"/>
      <family val="2"/>
    </font>
    <font>
      <b/>
      <sz val="14"/>
      <color theme="0"/>
      <name val="Aptos Narrow"/>
      <family val="2"/>
      <scheme val="minor"/>
    </font>
    <font>
      <b/>
      <sz val="12"/>
      <color rgb="FF800000"/>
      <name val="Arial"/>
      <family val="2"/>
    </font>
    <font>
      <b/>
      <sz val="14"/>
      <color rgb="FF800000"/>
      <name val="Arial"/>
      <family val="2"/>
    </font>
    <font>
      <sz val="14"/>
      <color rgb="FFFF0000"/>
      <name val="Arial"/>
      <family val="2"/>
    </font>
    <font>
      <b/>
      <sz val="12"/>
      <color rgb="FF000000"/>
      <name val="Tahoma"/>
      <family val="2"/>
    </font>
    <font>
      <b/>
      <sz val="14"/>
      <color rgb="FF000000"/>
      <name val="Aptos Narrow"/>
      <scheme val="minor"/>
    </font>
    <font>
      <sz val="14"/>
      <color rgb="FF000000"/>
      <name val="Aptos Narrow"/>
      <scheme val="minor"/>
    </font>
    <font>
      <b/>
      <sz val="12"/>
      <color rgb="FF000000"/>
      <name val="Aptos Narrow"/>
      <scheme val="minor"/>
    </font>
    <font>
      <sz val="12"/>
      <color rgb="FF000000"/>
      <name val="Aptos Narrow"/>
      <scheme val="minor"/>
    </font>
    <font>
      <b/>
      <sz val="12"/>
      <color theme="1"/>
      <name val="Aptos Narrow"/>
      <scheme val="minor"/>
    </font>
    <font>
      <sz val="12"/>
      <color rgb="FF000000"/>
      <name val="Tahoma"/>
      <family val="2"/>
    </font>
    <font>
      <b/>
      <sz val="14"/>
      <color rgb="FF000000"/>
      <name val="Tahoma"/>
      <family val="2"/>
    </font>
    <font>
      <b/>
      <sz val="18"/>
      <color rgb="FF000000"/>
      <name val="Aptos Narrow"/>
      <scheme val="minor"/>
    </font>
    <font>
      <sz val="10"/>
      <color rgb="FF000000"/>
      <name val="Aptos Narrow"/>
      <scheme val="minor"/>
    </font>
    <font>
      <b/>
      <sz val="16"/>
      <color rgb="FF000000"/>
      <name val="Aptos Narrow"/>
      <scheme val="minor"/>
    </font>
    <font>
      <sz val="9"/>
      <color rgb="FF000000"/>
      <name val="Aptos Narrow"/>
      <scheme val="minor"/>
    </font>
    <font>
      <sz val="16"/>
      <color rgb="FF000000"/>
      <name val="Aptos Narrow"/>
      <scheme val="minor"/>
    </font>
    <font>
      <sz val="14"/>
      <color rgb="FF00B050"/>
      <name val="Aptos Narrow"/>
      <family val="2"/>
      <scheme val="minor"/>
    </font>
    <font>
      <b/>
      <sz val="20"/>
      <color rgb="FF800000"/>
      <name val="Arial"/>
      <family val="2"/>
    </font>
    <font>
      <sz val="20"/>
      <color theme="1"/>
      <name val="Aptos Narrow"/>
      <family val="2"/>
      <scheme val="minor"/>
    </font>
    <font>
      <sz val="14"/>
      <color rgb="FF000000"/>
      <name val="Tahoma"/>
      <family val="2"/>
    </font>
    <font>
      <sz val="12"/>
      <color theme="1"/>
      <name val="Arial"/>
      <family val="2"/>
    </font>
    <font>
      <b/>
      <sz val="16"/>
      <color rgb="FF000000"/>
      <name val="Aptos Narrow"/>
    </font>
    <font>
      <b/>
      <sz val="14"/>
      <color rgb="FF000000"/>
      <name val="Aptos Narrow"/>
    </font>
    <font>
      <sz val="9"/>
      <color rgb="FF000000"/>
      <name val="Aptos Narrow"/>
    </font>
    <font>
      <b/>
      <sz val="12"/>
      <color rgb="FF000000"/>
      <name val="Aptos Narrow"/>
    </font>
    <font>
      <sz val="14"/>
      <color rgb="FF000000"/>
      <name val="Aptos Narrow"/>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theme="4"/>
      </patternFill>
    </fill>
    <fill>
      <patternFill patternType="solid">
        <fgColor theme="0" tint="-0.14999847407452621"/>
        <bgColor indexed="64"/>
      </patternFill>
    </fill>
    <fill>
      <patternFill patternType="solid">
        <fgColor rgb="FFFFFF00"/>
      </patternFill>
    </fill>
    <fill>
      <patternFill patternType="solid">
        <fgColor rgb="FFFFFF00"/>
        <bgColor indexed="64"/>
      </patternFill>
    </fill>
  </fills>
  <borders count="4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double">
        <color auto="1"/>
      </bottom>
      <diagonal/>
    </border>
    <border>
      <left/>
      <right/>
      <top style="medium">
        <color indexed="64"/>
      </top>
      <bottom style="double">
        <color auto="1"/>
      </bottom>
      <diagonal/>
    </border>
    <border>
      <left/>
      <right style="medium">
        <color indexed="64"/>
      </right>
      <top style="medium">
        <color indexed="64"/>
      </top>
      <bottom style="double">
        <color auto="1"/>
      </bottom>
      <diagonal/>
    </border>
    <border>
      <left style="medium">
        <color auto="1"/>
      </left>
      <right/>
      <top style="hair">
        <color auto="1"/>
      </top>
      <bottom style="hair">
        <color auto="1"/>
      </bottom>
      <diagonal/>
    </border>
    <border>
      <left style="hair">
        <color auto="1"/>
      </left>
      <right style="hair">
        <color auto="1"/>
      </right>
      <top style="hair">
        <color auto="1"/>
      </top>
      <bottom style="hair">
        <color auto="1"/>
      </bottom>
      <diagonal/>
    </border>
    <border>
      <left/>
      <right style="medium">
        <color auto="1"/>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auto="1"/>
      </left>
      <right/>
      <top style="medium">
        <color auto="1"/>
      </top>
      <bottom style="hair">
        <color auto="1"/>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style="medium">
        <color auto="1"/>
      </right>
      <top style="hair">
        <color indexed="64"/>
      </top>
      <bottom style="hair">
        <color indexed="64"/>
      </bottom>
      <diagonal/>
    </border>
    <border>
      <left style="medium">
        <color auto="1"/>
      </left>
      <right/>
      <top/>
      <bottom/>
      <diagonal/>
    </border>
    <border>
      <left/>
      <right style="medium">
        <color auto="1"/>
      </right>
      <top/>
      <bottom/>
      <diagonal/>
    </border>
    <border>
      <left style="medium">
        <color indexed="64"/>
      </left>
      <right style="thin">
        <color rgb="FF7F7F7F"/>
      </right>
      <top style="medium">
        <color indexed="64"/>
      </top>
      <bottom/>
      <diagonal/>
    </border>
    <border>
      <left style="thin">
        <color rgb="FF7F7F7F"/>
      </left>
      <right style="medium">
        <color indexed="64"/>
      </right>
      <top style="medium">
        <color indexed="64"/>
      </top>
      <bottom/>
      <diagonal/>
    </border>
    <border>
      <left style="thin">
        <color rgb="FF7F7F7F"/>
      </left>
      <right style="thin">
        <color rgb="FF7F7F7F"/>
      </right>
      <top style="medium">
        <color auto="1"/>
      </top>
      <bottom/>
      <diagonal/>
    </border>
    <border>
      <left/>
      <right style="thin">
        <color rgb="FF7F7F7F"/>
      </right>
      <top style="medium">
        <color auto="1"/>
      </top>
      <bottom/>
      <diagonal/>
    </border>
    <border>
      <left style="medium">
        <color indexed="64"/>
      </left>
      <right style="thin">
        <color rgb="FF7F7F7F"/>
      </right>
      <top/>
      <bottom style="medium">
        <color indexed="64"/>
      </bottom>
      <diagonal/>
    </border>
    <border>
      <left style="thin">
        <color rgb="FF7F7F7F"/>
      </left>
      <right style="medium">
        <color indexed="64"/>
      </right>
      <top/>
      <bottom style="medium">
        <color indexed="64"/>
      </bottom>
      <diagonal/>
    </border>
    <border>
      <left style="thin">
        <color rgb="FF7F7F7F"/>
      </left>
      <right style="thin">
        <color rgb="FF7F7F7F"/>
      </right>
      <top/>
      <bottom style="medium">
        <color indexed="64"/>
      </bottom>
      <diagonal/>
    </border>
    <border>
      <left/>
      <right style="thin">
        <color rgb="FF7F7F7F"/>
      </right>
      <top/>
      <bottom style="medium">
        <color indexed="64"/>
      </bottom>
      <diagonal/>
    </border>
    <border>
      <left style="thin">
        <color rgb="FF7F7F7F"/>
      </left>
      <right style="thin">
        <color rgb="FF7F7F7F"/>
      </right>
      <top style="medium">
        <color indexed="64"/>
      </top>
      <bottom style="medium">
        <color indexed="64"/>
      </bottom>
      <diagonal/>
    </border>
    <border>
      <left style="thin">
        <color rgb="FF3F3F3F"/>
      </left>
      <right style="medium">
        <color indexed="64"/>
      </right>
      <top style="medium">
        <color indexed="64"/>
      </top>
      <bottom style="medium">
        <color indexed="64"/>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3F3F3F"/>
      </left>
      <right style="thin">
        <color rgb="FF3F3F3F"/>
      </right>
      <top/>
      <bottom style="thin">
        <color rgb="FF3F3F3F"/>
      </bottom>
      <diagonal/>
    </border>
    <border>
      <left style="thin">
        <color rgb="FF3F3F3F"/>
      </left>
      <right style="medium">
        <color indexed="64"/>
      </right>
      <top/>
      <bottom style="thin">
        <color rgb="FF3F3F3F"/>
      </bottom>
      <diagonal/>
    </border>
    <border>
      <left style="thin">
        <color auto="1"/>
      </left>
      <right style="thin">
        <color auto="1"/>
      </right>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double">
        <color auto="1"/>
      </bottom>
      <diagonal/>
    </border>
    <border>
      <left/>
      <right style="thin">
        <color auto="1"/>
      </right>
      <top style="medium">
        <color auto="1"/>
      </top>
      <bottom/>
      <diagonal/>
    </border>
    <border>
      <left style="thin">
        <color auto="1"/>
      </left>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1">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7" borderId="0" applyNumberFormat="0" applyBorder="0" applyAlignment="0" applyProtection="0"/>
    <xf numFmtId="0" fontId="8" fillId="0" borderId="0"/>
    <xf numFmtId="44" fontId="8" fillId="0" borderId="0" applyFont="0" applyFill="0" applyBorder="0" applyAlignment="0" applyProtection="0"/>
    <xf numFmtId="0" fontId="21" fillId="9" borderId="1" applyNumberFormat="0" applyAlignment="0" applyProtection="0"/>
  </cellStyleXfs>
  <cellXfs count="142">
    <xf numFmtId="0" fontId="0" fillId="0" borderId="0" xfId="0"/>
    <xf numFmtId="0" fontId="0" fillId="0" borderId="0" xfId="0" applyAlignment="1">
      <alignment horizontal="center"/>
    </xf>
    <xf numFmtId="0" fontId="10" fillId="0" borderId="9" xfId="8" applyFont="1" applyBorder="1" applyAlignment="1">
      <alignment horizontal="center"/>
    </xf>
    <xf numFmtId="165" fontId="10" fillId="0" borderId="10" xfId="8" applyNumberFormat="1" applyFont="1" applyBorder="1" applyAlignment="1">
      <alignment horizontal="center"/>
    </xf>
    <xf numFmtId="166" fontId="10" fillId="0" borderId="10" xfId="8" applyNumberFormat="1" applyFont="1" applyBorder="1" applyAlignment="1">
      <alignment horizontal="center"/>
    </xf>
    <xf numFmtId="167" fontId="10" fillId="0" borderId="10" xfId="8" applyNumberFormat="1" applyFont="1" applyBorder="1" applyAlignment="1">
      <alignment horizontal="center"/>
    </xf>
    <xf numFmtId="49" fontId="10" fillId="0" borderId="10" xfId="8" applyNumberFormat="1" applyFont="1" applyBorder="1" applyAlignment="1">
      <alignment horizontal="center"/>
    </xf>
    <xf numFmtId="0" fontId="10" fillId="0" borderId="11" xfId="8" applyFont="1" applyBorder="1" applyAlignment="1">
      <alignment horizontal="center" wrapText="1"/>
    </xf>
    <xf numFmtId="0" fontId="11" fillId="8" borderId="12" xfId="8" applyFont="1" applyFill="1" applyBorder="1"/>
    <xf numFmtId="44" fontId="11" fillId="8" borderId="13" xfId="9" applyFont="1" applyFill="1" applyBorder="1" applyAlignment="1">
      <alignment horizontal="left"/>
    </xf>
    <xf numFmtId="166" fontId="11" fillId="8" borderId="13" xfId="8" applyNumberFormat="1" applyFont="1" applyFill="1" applyBorder="1" applyAlignment="1">
      <alignment horizontal="center"/>
    </xf>
    <xf numFmtId="44" fontId="11" fillId="8" borderId="13" xfId="9" applyFont="1" applyFill="1" applyBorder="1" applyAlignment="1"/>
    <xf numFmtId="44" fontId="11" fillId="8" borderId="13" xfId="9" applyFont="1" applyFill="1" applyBorder="1" applyAlignment="1">
      <alignment horizontal="right"/>
    </xf>
    <xf numFmtId="7" fontId="11" fillId="8" borderId="13" xfId="8" applyNumberFormat="1" applyFont="1" applyFill="1" applyBorder="1" applyAlignment="1">
      <alignment horizontal="center"/>
    </xf>
    <xf numFmtId="166" fontId="11" fillId="8" borderId="13" xfId="8" applyNumberFormat="1" applyFont="1" applyFill="1" applyBorder="1"/>
    <xf numFmtId="49" fontId="12" fillId="8" borderId="13" xfId="8" applyNumberFormat="1" applyFont="1" applyFill="1" applyBorder="1" applyAlignment="1">
      <alignment horizontal="center"/>
    </xf>
    <xf numFmtId="0" fontId="11" fillId="8" borderId="14" xfId="8" applyFont="1" applyFill="1" applyBorder="1" applyAlignment="1">
      <alignment wrapText="1"/>
    </xf>
    <xf numFmtId="0" fontId="13" fillId="5" borderId="15" xfId="5" applyFont="1" applyBorder="1" applyAlignment="1">
      <alignment horizontal="center"/>
    </xf>
    <xf numFmtId="44" fontId="13" fillId="5" borderId="16" xfId="5" applyNumberFormat="1" applyFont="1" applyBorder="1" applyAlignment="1">
      <alignment horizontal="left"/>
    </xf>
    <xf numFmtId="166" fontId="13" fillId="5" borderId="16" xfId="5" applyNumberFormat="1" applyFont="1" applyBorder="1" applyAlignment="1">
      <alignment horizontal="center"/>
    </xf>
    <xf numFmtId="44" fontId="13" fillId="5" borderId="16" xfId="5" applyNumberFormat="1" applyFont="1" applyBorder="1" applyAlignment="1"/>
    <xf numFmtId="44" fontId="13" fillId="5" borderId="16" xfId="5" applyNumberFormat="1" applyFont="1" applyBorder="1" applyAlignment="1">
      <alignment horizontal="right"/>
    </xf>
    <xf numFmtId="44" fontId="13" fillId="5" borderId="16" xfId="5" applyNumberFormat="1" applyFont="1" applyBorder="1" applyAlignment="1">
      <alignment horizontal="center"/>
    </xf>
    <xf numFmtId="7" fontId="13" fillId="5" borderId="16" xfId="5" applyNumberFormat="1" applyFont="1" applyBorder="1" applyAlignment="1">
      <alignment horizontal="center"/>
    </xf>
    <xf numFmtId="166" fontId="13" fillId="5" borderId="16" xfId="5" applyNumberFormat="1" applyFont="1" applyBorder="1" applyAlignment="1"/>
    <xf numFmtId="49" fontId="13" fillId="5" borderId="16" xfId="5" applyNumberFormat="1" applyFont="1" applyBorder="1" applyAlignment="1">
      <alignment horizontal="center"/>
    </xf>
    <xf numFmtId="1" fontId="13" fillId="5" borderId="17" xfId="5" applyNumberFormat="1" applyFont="1" applyBorder="1" applyAlignment="1">
      <alignment horizontal="left" wrapText="1"/>
    </xf>
    <xf numFmtId="0" fontId="11" fillId="8" borderId="18" xfId="8" applyFont="1" applyFill="1" applyBorder="1"/>
    <xf numFmtId="44" fontId="11" fillId="8" borderId="19" xfId="9" applyFont="1" applyFill="1" applyBorder="1" applyAlignment="1">
      <alignment horizontal="left"/>
    </xf>
    <xf numFmtId="166" fontId="11" fillId="8" borderId="19" xfId="8" applyNumberFormat="1" applyFont="1" applyFill="1" applyBorder="1" applyAlignment="1">
      <alignment horizontal="center"/>
    </xf>
    <xf numFmtId="44" fontId="11" fillId="8" borderId="19" xfId="9" applyFont="1" applyFill="1" applyBorder="1" applyAlignment="1"/>
    <xf numFmtId="44" fontId="11" fillId="8" borderId="19" xfId="9" applyFont="1" applyFill="1" applyBorder="1" applyAlignment="1">
      <alignment horizontal="right"/>
    </xf>
    <xf numFmtId="44" fontId="11" fillId="8" borderId="19" xfId="8" applyNumberFormat="1" applyFont="1" applyFill="1" applyBorder="1" applyAlignment="1">
      <alignment horizontal="center"/>
    </xf>
    <xf numFmtId="7" fontId="11" fillId="8" borderId="19" xfId="8" applyNumberFormat="1" applyFont="1" applyFill="1" applyBorder="1" applyAlignment="1">
      <alignment horizontal="center"/>
    </xf>
    <xf numFmtId="49" fontId="12" fillId="8" borderId="19" xfId="8" applyNumberFormat="1" applyFont="1" applyFill="1" applyBorder="1" applyAlignment="1">
      <alignment horizontal="center"/>
    </xf>
    <xf numFmtId="0" fontId="11" fillId="8" borderId="20" xfId="8" applyFont="1" applyFill="1" applyBorder="1" applyAlignment="1">
      <alignment wrapText="1"/>
    </xf>
    <xf numFmtId="44" fontId="11" fillId="8" borderId="13" xfId="8" applyNumberFormat="1" applyFont="1" applyFill="1" applyBorder="1" applyAlignment="1">
      <alignment horizontal="center"/>
    </xf>
    <xf numFmtId="0" fontId="11" fillId="8" borderId="21" xfId="8" applyFont="1" applyFill="1" applyBorder="1" applyAlignment="1">
      <alignment wrapText="1"/>
    </xf>
    <xf numFmtId="0" fontId="11" fillId="8" borderId="12" xfId="8" applyFont="1" applyFill="1" applyBorder="1" applyAlignment="1">
      <alignment horizontal="left"/>
    </xf>
    <xf numFmtId="12" fontId="11" fillId="8" borderId="13" xfId="8" applyNumberFormat="1" applyFont="1" applyFill="1" applyBorder="1" applyAlignment="1">
      <alignment horizontal="center"/>
    </xf>
    <xf numFmtId="0" fontId="11" fillId="0" borderId="22" xfId="8" applyFont="1" applyBorder="1"/>
    <xf numFmtId="44" fontId="11" fillId="0" borderId="0" xfId="9" applyFont="1" applyBorder="1" applyAlignment="1">
      <alignment horizontal="left"/>
    </xf>
    <xf numFmtId="166" fontId="11" fillId="0" borderId="0" xfId="8" applyNumberFormat="1" applyFont="1" applyAlignment="1">
      <alignment horizontal="center"/>
    </xf>
    <xf numFmtId="44" fontId="11" fillId="0" borderId="0" xfId="9" applyFont="1" applyBorder="1" applyAlignment="1"/>
    <xf numFmtId="44" fontId="11" fillId="0" borderId="0" xfId="9" applyFont="1" applyBorder="1" applyAlignment="1">
      <alignment horizontal="right"/>
    </xf>
    <xf numFmtId="7" fontId="11" fillId="0" borderId="0" xfId="8" applyNumberFormat="1" applyFont="1" applyAlignment="1">
      <alignment horizontal="center"/>
    </xf>
    <xf numFmtId="49" fontId="12" fillId="0" borderId="0" xfId="8" applyNumberFormat="1" applyFont="1" applyAlignment="1">
      <alignment horizontal="center"/>
    </xf>
    <xf numFmtId="0" fontId="11" fillId="0" borderId="23" xfId="8" applyFont="1" applyBorder="1" applyAlignment="1">
      <alignment wrapText="1"/>
    </xf>
    <xf numFmtId="49" fontId="11" fillId="0" borderId="0" xfId="8" applyNumberFormat="1" applyFont="1" applyAlignment="1">
      <alignment horizontal="center"/>
    </xf>
    <xf numFmtId="0" fontId="11" fillId="0" borderId="6" xfId="8" applyFont="1" applyBorder="1"/>
    <xf numFmtId="44" fontId="11" fillId="0" borderId="7" xfId="9" applyFont="1" applyBorder="1" applyAlignment="1">
      <alignment horizontal="left"/>
    </xf>
    <xf numFmtId="166" fontId="11" fillId="0" borderId="7" xfId="8" applyNumberFormat="1" applyFont="1" applyBorder="1" applyAlignment="1">
      <alignment horizontal="center"/>
    </xf>
    <xf numFmtId="44" fontId="11" fillId="0" borderId="7" xfId="9" applyFont="1" applyBorder="1" applyAlignment="1"/>
    <xf numFmtId="44" fontId="11" fillId="0" borderId="7" xfId="9" applyFont="1" applyBorder="1" applyAlignment="1">
      <alignment horizontal="right"/>
    </xf>
    <xf numFmtId="7" fontId="11" fillId="0" borderId="7" xfId="8" applyNumberFormat="1" applyFont="1" applyBorder="1" applyAlignment="1">
      <alignment horizontal="center"/>
    </xf>
    <xf numFmtId="49" fontId="12" fillId="0" borderId="7" xfId="8" applyNumberFormat="1" applyFont="1" applyBorder="1" applyAlignment="1">
      <alignment horizontal="center"/>
    </xf>
    <xf numFmtId="0" fontId="11" fillId="0" borderId="8" xfId="8" applyFont="1" applyBorder="1" applyAlignment="1">
      <alignment wrapText="1"/>
    </xf>
    <xf numFmtId="0" fontId="14" fillId="0" borderId="22" xfId="0" applyFont="1" applyBorder="1"/>
    <xf numFmtId="44" fontId="11" fillId="0" borderId="0" xfId="8" applyNumberFormat="1" applyFont="1" applyAlignment="1">
      <alignment horizontal="center"/>
    </xf>
    <xf numFmtId="49" fontId="15" fillId="0" borderId="0" xfId="8" applyNumberFormat="1" applyFont="1" applyAlignment="1">
      <alignment horizontal="center"/>
    </xf>
    <xf numFmtId="1" fontId="11" fillId="0" borderId="23" xfId="8" applyNumberFormat="1" applyFont="1" applyBorder="1" applyAlignment="1">
      <alignment horizontal="left" wrapText="1"/>
    </xf>
    <xf numFmtId="49" fontId="16" fillId="0" borderId="0" xfId="8" applyNumberFormat="1" applyFont="1" applyAlignment="1">
      <alignment horizontal="center"/>
    </xf>
    <xf numFmtId="0" fontId="14" fillId="0" borderId="6" xfId="0" applyFont="1" applyBorder="1"/>
    <xf numFmtId="44" fontId="11" fillId="0" borderId="7" xfId="8" applyNumberFormat="1" applyFont="1" applyBorder="1" applyAlignment="1">
      <alignment horizontal="center"/>
    </xf>
    <xf numFmtId="49" fontId="15" fillId="0" borderId="7" xfId="8" applyNumberFormat="1" applyFont="1" applyBorder="1" applyAlignment="1">
      <alignment horizontal="center"/>
    </xf>
    <xf numFmtId="1" fontId="13" fillId="5" borderId="26" xfId="5" applyNumberFormat="1" applyFont="1" applyBorder="1" applyAlignment="1">
      <alignment horizontal="left" wrapText="1"/>
    </xf>
    <xf numFmtId="49" fontId="13" fillId="5" borderId="30" xfId="5" applyNumberFormat="1" applyFont="1" applyBorder="1" applyAlignment="1">
      <alignment horizontal="center"/>
    </xf>
    <xf numFmtId="0" fontId="17" fillId="3" borderId="15" xfId="3" applyFont="1" applyBorder="1" applyAlignment="1">
      <alignment horizontal="center"/>
    </xf>
    <xf numFmtId="0" fontId="3" fillId="3" borderId="16" xfId="3" applyBorder="1"/>
    <xf numFmtId="166" fontId="18" fillId="4" borderId="16" xfId="4" applyNumberFormat="1" applyFont="1" applyBorder="1" applyAlignment="1">
      <alignment horizontal="center"/>
    </xf>
    <xf numFmtId="165" fontId="19" fillId="2" borderId="16" xfId="2" applyNumberFormat="1" applyFont="1" applyBorder="1" applyAlignment="1">
      <alignment horizontal="center"/>
    </xf>
    <xf numFmtId="165" fontId="20" fillId="7" borderId="16" xfId="7" applyNumberFormat="1" applyFont="1" applyBorder="1" applyAlignment="1">
      <alignment horizontal="center"/>
    </xf>
    <xf numFmtId="165" fontId="22" fillId="9" borderId="32" xfId="10" applyNumberFormat="1" applyFont="1" applyBorder="1" applyAlignment="1">
      <alignment horizontal="center"/>
    </xf>
    <xf numFmtId="7" fontId="23" fillId="6" borderId="33" xfId="6" applyNumberFormat="1" applyFont="1" applyBorder="1" applyAlignment="1">
      <alignment horizontal="center"/>
    </xf>
    <xf numFmtId="165" fontId="10" fillId="0" borderId="15" xfId="8" applyNumberFormat="1" applyFont="1" applyBorder="1" applyAlignment="1">
      <alignment horizontal="center"/>
    </xf>
    <xf numFmtId="165" fontId="10" fillId="0" borderId="16" xfId="8" applyNumberFormat="1" applyFont="1" applyBorder="1" applyAlignment="1">
      <alignment horizontal="center"/>
    </xf>
    <xf numFmtId="165" fontId="10" fillId="0" borderId="17" xfId="8" applyNumberFormat="1" applyFont="1" applyBorder="1" applyAlignment="1">
      <alignment horizontal="center"/>
    </xf>
    <xf numFmtId="165" fontId="25" fillId="7" borderId="0" xfId="7" applyNumberFormat="1" applyFont="1" applyBorder="1" applyAlignment="1">
      <alignment horizontal="center"/>
    </xf>
    <xf numFmtId="165" fontId="23" fillId="6" borderId="38" xfId="9" applyNumberFormat="1" applyFont="1" applyFill="1" applyBorder="1" applyAlignment="1">
      <alignment horizontal="left"/>
    </xf>
    <xf numFmtId="44" fontId="11" fillId="0" borderId="0" xfId="0" applyNumberFormat="1" applyFont="1" applyAlignment="1">
      <alignment horizontal="center"/>
    </xf>
    <xf numFmtId="166" fontId="11" fillId="0" borderId="0" xfId="8" applyNumberFormat="1" applyFont="1"/>
    <xf numFmtId="165" fontId="24" fillId="0" borderId="41" xfId="8" applyNumberFormat="1" applyFont="1" applyBorder="1"/>
    <xf numFmtId="165" fontId="27" fillId="0" borderId="40" xfId="8" applyNumberFormat="1" applyFont="1" applyBorder="1" applyAlignment="1">
      <alignment horizontal="right"/>
    </xf>
    <xf numFmtId="165" fontId="27" fillId="0" borderId="40" xfId="8" applyNumberFormat="1" applyFont="1" applyBorder="1"/>
    <xf numFmtId="7" fontId="10" fillId="0" borderId="42" xfId="8" applyNumberFormat="1" applyFont="1" applyBorder="1" applyAlignment="1">
      <alignment horizontal="center"/>
    </xf>
    <xf numFmtId="7" fontId="28" fillId="0" borderId="23" xfId="8" applyNumberFormat="1" applyFont="1" applyBorder="1" applyAlignment="1">
      <alignment horizontal="center"/>
    </xf>
    <xf numFmtId="0" fontId="14" fillId="0" borderId="45" xfId="0" applyFont="1" applyBorder="1"/>
    <xf numFmtId="0" fontId="14" fillId="0" borderId="46" xfId="0" applyFont="1" applyBorder="1"/>
    <xf numFmtId="0" fontId="14" fillId="0" borderId="47" xfId="0" applyFont="1" applyBorder="1"/>
    <xf numFmtId="7" fontId="11" fillId="0" borderId="0" xfId="8" applyNumberFormat="1" applyFont="1" applyAlignment="1">
      <alignment horizontal="left"/>
    </xf>
    <xf numFmtId="0" fontId="0" fillId="0" borderId="45" xfId="0" applyBorder="1" applyAlignment="1">
      <alignment horizontal="center"/>
    </xf>
    <xf numFmtId="0" fontId="0" fillId="0" borderId="47" xfId="0" applyBorder="1" applyAlignment="1">
      <alignment horizontal="center"/>
    </xf>
    <xf numFmtId="0" fontId="34" fillId="0" borderId="0" xfId="0" applyFont="1" applyAlignment="1">
      <alignment horizontal="center"/>
    </xf>
    <xf numFmtId="165" fontId="23" fillId="10" borderId="37" xfId="9" applyNumberFormat="1" applyFont="1" applyFill="1" applyBorder="1" applyAlignment="1">
      <alignment horizontal="left"/>
    </xf>
    <xf numFmtId="44" fontId="42" fillId="2" borderId="36" xfId="9" applyFont="1" applyFill="1" applyBorder="1" applyAlignment="1">
      <alignment horizontal="left"/>
    </xf>
    <xf numFmtId="44" fontId="42" fillId="2" borderId="39" xfId="9" applyFont="1" applyFill="1" applyBorder="1" applyAlignment="1">
      <alignment horizontal="left"/>
    </xf>
    <xf numFmtId="44" fontId="42" fillId="4" borderId="36" xfId="9" applyFont="1" applyFill="1" applyBorder="1" applyAlignment="1">
      <alignment horizontal="left"/>
    </xf>
    <xf numFmtId="44" fontId="42" fillId="4" borderId="39" xfId="9" applyFont="1" applyFill="1" applyBorder="1" applyAlignment="1">
      <alignment horizontal="left"/>
    </xf>
    <xf numFmtId="0" fontId="44" fillId="0" borderId="0" xfId="0" applyFont="1"/>
    <xf numFmtId="164" fontId="9" fillId="0" borderId="4" xfId="8" applyNumberFormat="1" applyFont="1" applyBorder="1" applyAlignment="1">
      <alignment horizontal="center" vertical="center"/>
    </xf>
    <xf numFmtId="164" fontId="9" fillId="0" borderId="5" xfId="8" applyNumberFormat="1" applyFont="1" applyBorder="1" applyAlignment="1">
      <alignment horizontal="center" vertical="center"/>
    </xf>
    <xf numFmtId="164" fontId="9" fillId="0" borderId="6" xfId="8" applyNumberFormat="1" applyFont="1" applyBorder="1" applyAlignment="1">
      <alignment horizontal="center" vertical="center"/>
    </xf>
    <xf numFmtId="164" fontId="9" fillId="0" borderId="7" xfId="8" applyNumberFormat="1" applyFont="1" applyBorder="1" applyAlignment="1">
      <alignment horizontal="center" vertical="center"/>
    </xf>
    <xf numFmtId="164" fontId="9" fillId="0" borderId="8" xfId="8" applyNumberFormat="1" applyFont="1" applyBorder="1" applyAlignment="1">
      <alignment horizontal="center" vertical="center"/>
    </xf>
    <xf numFmtId="0" fontId="13" fillId="5" borderId="24" xfId="5" applyFont="1" applyBorder="1" applyAlignment="1">
      <alignment horizontal="center" vertical="center"/>
    </xf>
    <xf numFmtId="0" fontId="13" fillId="5" borderId="28" xfId="5" applyFont="1" applyBorder="1" applyAlignment="1">
      <alignment horizontal="center" vertical="center"/>
    </xf>
    <xf numFmtId="1" fontId="13" fillId="5" borderId="26" xfId="5" applyNumberFormat="1" applyFont="1" applyBorder="1" applyAlignment="1">
      <alignment horizontal="center" wrapText="1"/>
    </xf>
    <xf numFmtId="1" fontId="13" fillId="5" borderId="30" xfId="5" applyNumberFormat="1" applyFont="1" applyBorder="1" applyAlignment="1">
      <alignment horizontal="center" wrapText="1"/>
    </xf>
    <xf numFmtId="165" fontId="24" fillId="0" borderId="34" xfId="8" applyNumberFormat="1" applyFont="1" applyBorder="1" applyAlignment="1">
      <alignment horizontal="left"/>
    </xf>
    <xf numFmtId="165" fontId="24" fillId="0" borderId="35" xfId="8" applyNumberFormat="1" applyFont="1" applyBorder="1" applyAlignment="1">
      <alignment horizontal="left"/>
    </xf>
    <xf numFmtId="44" fontId="13" fillId="5" borderId="26" xfId="5" applyNumberFormat="1" applyFont="1" applyBorder="1" applyAlignment="1">
      <alignment horizontal="center" vertical="center"/>
    </xf>
    <xf numFmtId="44" fontId="13" fillId="5" borderId="30" xfId="5" applyNumberFormat="1" applyFont="1" applyBorder="1" applyAlignment="1">
      <alignment horizontal="center" vertical="center"/>
    </xf>
    <xf numFmtId="1" fontId="13" fillId="5" borderId="27" xfId="5" applyNumberFormat="1" applyFont="1" applyBorder="1" applyAlignment="1">
      <alignment horizontal="center" vertical="center" wrapText="1"/>
    </xf>
    <xf numFmtId="1" fontId="13" fillId="5" borderId="31" xfId="5" applyNumberFormat="1" applyFont="1" applyBorder="1" applyAlignment="1">
      <alignment horizontal="center" vertical="center" wrapText="1"/>
    </xf>
    <xf numFmtId="168" fontId="13" fillId="5" borderId="26" xfId="1" applyNumberFormat="1" applyFont="1" applyFill="1" applyBorder="1" applyAlignment="1">
      <alignment horizontal="center" vertical="center" wrapText="1"/>
    </xf>
    <xf numFmtId="168" fontId="13" fillId="5" borderId="30" xfId="1" applyNumberFormat="1" applyFont="1" applyFill="1" applyBorder="1" applyAlignment="1">
      <alignment horizontal="center" vertical="center" wrapText="1"/>
    </xf>
    <xf numFmtId="1" fontId="13" fillId="5" borderId="25" xfId="5" applyNumberFormat="1" applyFont="1" applyBorder="1" applyAlignment="1">
      <alignment horizontal="center" wrapText="1"/>
    </xf>
    <xf numFmtId="1" fontId="13" fillId="5" borderId="29" xfId="5" applyNumberFormat="1" applyFont="1" applyBorder="1" applyAlignment="1">
      <alignment horizontal="center" wrapText="1"/>
    </xf>
    <xf numFmtId="1" fontId="13" fillId="5" borderId="27" xfId="5" applyNumberFormat="1" applyFont="1" applyBorder="1" applyAlignment="1">
      <alignment horizontal="center" wrapText="1"/>
    </xf>
    <xf numFmtId="1" fontId="13" fillId="5" borderId="31" xfId="5" applyNumberFormat="1" applyFont="1" applyBorder="1" applyAlignment="1">
      <alignment horizontal="center" wrapText="1"/>
    </xf>
    <xf numFmtId="165" fontId="43" fillId="10" borderId="3" xfId="8" applyNumberFormat="1" applyFont="1" applyFill="1" applyBorder="1" applyAlignment="1">
      <alignment horizontal="center" vertical="center"/>
    </xf>
    <xf numFmtId="165" fontId="43" fillId="10" borderId="4" xfId="8" applyNumberFormat="1" applyFont="1" applyFill="1" applyBorder="1" applyAlignment="1">
      <alignment horizontal="center" vertical="center"/>
    </xf>
    <xf numFmtId="165" fontId="43" fillId="10" borderId="5" xfId="8" applyNumberFormat="1" applyFont="1" applyFill="1" applyBorder="1" applyAlignment="1">
      <alignment horizontal="center" vertical="center"/>
    </xf>
    <xf numFmtId="165" fontId="43" fillId="10" borderId="6" xfId="8" applyNumberFormat="1" applyFont="1" applyFill="1" applyBorder="1" applyAlignment="1">
      <alignment horizontal="center" vertical="center"/>
    </xf>
    <xf numFmtId="165" fontId="43" fillId="10" borderId="7" xfId="8" applyNumberFormat="1" applyFont="1" applyFill="1" applyBorder="1" applyAlignment="1">
      <alignment horizontal="center" vertical="center"/>
    </xf>
    <xf numFmtId="165" fontId="43" fillId="10" borderId="8" xfId="8" applyNumberFormat="1" applyFont="1" applyFill="1" applyBorder="1" applyAlignment="1">
      <alignment horizontal="center" vertical="center"/>
    </xf>
    <xf numFmtId="165" fontId="26" fillId="10" borderId="15" xfId="8" applyNumberFormat="1" applyFont="1" applyFill="1" applyBorder="1" applyAlignment="1">
      <alignment horizontal="center"/>
    </xf>
    <xf numFmtId="165" fontId="26" fillId="10" borderId="16" xfId="8" applyNumberFormat="1" applyFont="1" applyFill="1" applyBorder="1" applyAlignment="1">
      <alignment horizontal="center"/>
    </xf>
    <xf numFmtId="165" fontId="26" fillId="10" borderId="17" xfId="8" applyNumberFormat="1" applyFont="1" applyFill="1" applyBorder="1" applyAlignment="1">
      <alignment horizontal="center"/>
    </xf>
    <xf numFmtId="165" fontId="24" fillId="0" borderId="6" xfId="8" applyNumberFormat="1" applyFont="1" applyBorder="1" applyAlignment="1">
      <alignment horizontal="left"/>
    </xf>
    <xf numFmtId="165" fontId="24" fillId="0" borderId="40" xfId="8" applyNumberFormat="1" applyFont="1" applyBorder="1" applyAlignment="1">
      <alignment horizontal="left"/>
    </xf>
    <xf numFmtId="165" fontId="24" fillId="0" borderId="3" xfId="8" applyNumberFormat="1" applyFont="1" applyBorder="1" applyAlignment="1">
      <alignment horizontal="left"/>
    </xf>
    <xf numFmtId="165" fontId="24" fillId="0" borderId="43" xfId="8" applyNumberFormat="1" applyFont="1" applyBorder="1" applyAlignment="1">
      <alignment horizontal="left"/>
    </xf>
    <xf numFmtId="165" fontId="24" fillId="0" borderId="44" xfId="8" applyNumberFormat="1" applyFont="1" applyBorder="1" applyAlignment="1">
      <alignment horizontal="center"/>
    </xf>
    <xf numFmtId="165" fontId="24" fillId="0" borderId="4" xfId="8" applyNumberFormat="1" applyFont="1" applyBorder="1" applyAlignment="1">
      <alignment horizontal="center"/>
    </xf>
    <xf numFmtId="165" fontId="24" fillId="0" borderId="43" xfId="8" applyNumberFormat="1" applyFont="1" applyBorder="1" applyAlignment="1">
      <alignment horizontal="center"/>
    </xf>
    <xf numFmtId="44" fontId="13" fillId="5" borderId="25" xfId="5" applyNumberFormat="1" applyFont="1" applyBorder="1" applyAlignment="1">
      <alignment horizontal="center" vertical="center"/>
    </xf>
    <xf numFmtId="44" fontId="13" fillId="5" borderId="29" xfId="5" applyNumberFormat="1" applyFont="1" applyBorder="1" applyAlignment="1">
      <alignment horizontal="center" vertical="center"/>
    </xf>
    <xf numFmtId="44" fontId="13" fillId="5" borderId="24" xfId="5" applyNumberFormat="1" applyFont="1" applyBorder="1" applyAlignment="1">
      <alignment horizontal="center" vertical="center"/>
    </xf>
    <xf numFmtId="44" fontId="13" fillId="5" borderId="28" xfId="5" applyNumberFormat="1" applyFont="1" applyBorder="1" applyAlignment="1">
      <alignment horizontal="center" vertical="center"/>
    </xf>
    <xf numFmtId="0" fontId="0" fillId="0" borderId="0" xfId="0" applyAlignment="1">
      <alignment horizontal="center" vertical="center" wrapText="1"/>
    </xf>
    <xf numFmtId="0" fontId="46" fillId="0" borderId="22" xfId="0" applyFont="1" applyBorder="1"/>
  </cellXfs>
  <cellStyles count="11">
    <cellStyle name="Accent1" xfId="7" builtinId="29"/>
    <cellStyle name="Bad" xfId="3" builtinId="27"/>
    <cellStyle name="Calculation 2" xfId="10" xr:uid="{192D1ECD-84D7-E14D-B8DC-17502D23358A}"/>
    <cellStyle name="Currency 2" xfId="9" xr:uid="{6AD4E4EE-44D5-4046-984D-9137746937A1}"/>
    <cellStyle name="Good" xfId="2" builtinId="26"/>
    <cellStyle name="Input" xfId="5" builtinId="20"/>
    <cellStyle name="Neutral" xfId="4" builtinId="28"/>
    <cellStyle name="Normal" xfId="0" builtinId="0"/>
    <cellStyle name="Normal 2" xfId="8" xr:uid="{6973B4DC-EEC5-9340-8AE7-8745CB44E9B6}"/>
    <cellStyle name="Output" xfId="6" builtinId="21"/>
    <cellStyle name="Percent" xfId="1" builtinId="5"/>
  </cellStyles>
  <dxfs count="2">
    <dxf>
      <font>
        <b/>
        <i val="0"/>
        <color rgb="FF3366FF"/>
      </font>
      <fill>
        <patternFill patternType="solid">
          <fgColor indexed="64"/>
          <bgColor theme="0" tint="-0.14999847407452621"/>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0</xdr:colOff>
      <xdr:row>9</xdr:row>
      <xdr:rowOff>177800</xdr:rowOff>
    </xdr:from>
    <xdr:to>
      <xdr:col>19</xdr:col>
      <xdr:colOff>381000</xdr:colOff>
      <xdr:row>39</xdr:row>
      <xdr:rowOff>113145</xdr:rowOff>
    </xdr:to>
    <xdr:grpSp>
      <xdr:nvGrpSpPr>
        <xdr:cNvPr id="7" name="Group 6">
          <a:extLst>
            <a:ext uri="{FF2B5EF4-FFF2-40B4-BE49-F238E27FC236}">
              <a16:creationId xmlns:a16="http://schemas.microsoft.com/office/drawing/2014/main" id="{08AAA414-E5C2-1B61-90B7-AF152E022770}"/>
            </a:ext>
          </a:extLst>
        </xdr:cNvPr>
        <xdr:cNvGrpSpPr/>
      </xdr:nvGrpSpPr>
      <xdr:grpSpPr>
        <a:xfrm>
          <a:off x="825500" y="2705100"/>
          <a:ext cx="15240000" cy="6031345"/>
          <a:chOff x="825500" y="2705100"/>
          <a:chExt cx="15240000" cy="6031345"/>
        </a:xfrm>
      </xdr:grpSpPr>
      <xdr:pic>
        <xdr:nvPicPr>
          <xdr:cNvPr id="4" name="Picture 3">
            <a:extLst>
              <a:ext uri="{FF2B5EF4-FFF2-40B4-BE49-F238E27FC236}">
                <a16:creationId xmlns:a16="http://schemas.microsoft.com/office/drawing/2014/main" id="{BED49F0C-9852-2927-AF11-1EFA626480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0" y="2730500"/>
            <a:ext cx="7772400" cy="6005945"/>
          </a:xfrm>
          <a:prstGeom prst="rect">
            <a:avLst/>
          </a:prstGeom>
        </xdr:spPr>
      </xdr:pic>
      <xdr:pic>
        <xdr:nvPicPr>
          <xdr:cNvPr id="6" name="Picture 5">
            <a:extLst>
              <a:ext uri="{FF2B5EF4-FFF2-40B4-BE49-F238E27FC236}">
                <a16:creationId xmlns:a16="http://schemas.microsoft.com/office/drawing/2014/main" id="{CB2E44DA-9F99-BE49-7132-AE18D5EAF8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93100" y="2705100"/>
            <a:ext cx="7772400" cy="6005945"/>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407C8-6D7F-834D-B6A4-CA57DE29BEDF}">
  <dimension ref="A1:N43"/>
  <sheetViews>
    <sheetView tabSelected="1" topLeftCell="A20" workbookViewId="0">
      <selection activeCell="J17" sqref="J17"/>
    </sheetView>
  </sheetViews>
  <sheetFormatPr baseColWidth="10" defaultRowHeight="16" x14ac:dyDescent="0.2"/>
  <cols>
    <col min="1" max="1" width="10.5" bestFit="1" customWidth="1"/>
    <col min="2" max="2" width="35.83203125" bestFit="1" customWidth="1"/>
    <col min="3" max="3" width="14" bestFit="1" customWidth="1"/>
    <col min="4" max="4" width="14.6640625" bestFit="1" customWidth="1"/>
    <col min="5" max="5" width="15.33203125" bestFit="1" customWidth="1"/>
    <col min="6" max="6" width="11.6640625" bestFit="1" customWidth="1"/>
    <col min="7" max="7" width="13.1640625" bestFit="1" customWidth="1"/>
    <col min="8" max="8" width="15.33203125" bestFit="1" customWidth="1"/>
    <col min="9" max="9" width="12" bestFit="1" customWidth="1"/>
    <col min="10" max="10" width="12.83203125" bestFit="1" customWidth="1"/>
    <col min="11" max="11" width="26.33203125" bestFit="1" customWidth="1"/>
    <col min="12" max="12" width="12.83203125" bestFit="1" customWidth="1"/>
    <col min="13" max="13" width="12" bestFit="1" customWidth="1"/>
    <col min="14" max="14" width="68.6640625" customWidth="1"/>
  </cols>
  <sheetData>
    <row r="1" spans="1:14" ht="17" thickBot="1" x14ac:dyDescent="0.25">
      <c r="A1" s="90">
        <v>2024</v>
      </c>
    </row>
    <row r="2" spans="1:14" ht="17" thickBot="1" x14ac:dyDescent="0.25">
      <c r="A2" s="91">
        <v>1</v>
      </c>
      <c r="B2" s="99">
        <f>D11</f>
        <v>45295</v>
      </c>
      <c r="C2" s="99"/>
      <c r="D2" s="99"/>
      <c r="E2" s="99"/>
      <c r="F2" s="99"/>
      <c r="G2" s="99"/>
      <c r="H2" s="99"/>
      <c r="I2" s="99"/>
      <c r="J2" s="99"/>
      <c r="K2" s="99"/>
      <c r="L2" s="99"/>
      <c r="M2" s="99"/>
      <c r="N2" s="100"/>
    </row>
    <row r="3" spans="1:14" ht="17" thickBot="1" x14ac:dyDescent="0.25">
      <c r="A3" s="1"/>
      <c r="B3" s="101"/>
      <c r="C3" s="102"/>
      <c r="D3" s="102"/>
      <c r="E3" s="102"/>
      <c r="F3" s="102"/>
      <c r="G3" s="102"/>
      <c r="H3" s="102"/>
      <c r="I3" s="102"/>
      <c r="J3" s="102"/>
      <c r="K3" s="102"/>
      <c r="L3" s="102"/>
      <c r="M3" s="102"/>
      <c r="N3" s="103"/>
    </row>
    <row r="4" spans="1:14" ht="20" thickBot="1" x14ac:dyDescent="0.25">
      <c r="A4" s="1"/>
      <c r="B4" s="2" t="s">
        <v>0</v>
      </c>
      <c r="C4" s="3" t="s">
        <v>1</v>
      </c>
      <c r="D4" s="4" t="s">
        <v>2</v>
      </c>
      <c r="E4" s="3" t="s">
        <v>3</v>
      </c>
      <c r="F4" s="3" t="s">
        <v>4</v>
      </c>
      <c r="G4" s="3" t="s">
        <v>5</v>
      </c>
      <c r="H4" s="3" t="s">
        <v>6</v>
      </c>
      <c r="I4" s="5" t="s">
        <v>7</v>
      </c>
      <c r="J4" s="3" t="s">
        <v>49</v>
      </c>
      <c r="K4" s="4" t="s">
        <v>5</v>
      </c>
      <c r="L4" s="6" t="s">
        <v>8</v>
      </c>
      <c r="M4" s="6"/>
      <c r="N4" s="7" t="s">
        <v>9</v>
      </c>
    </row>
    <row r="5" spans="1:14" ht="17" thickTop="1" x14ac:dyDescent="0.2">
      <c r="A5" s="1"/>
      <c r="B5" s="8" t="s">
        <v>10</v>
      </c>
      <c r="C5" s="9">
        <v>1750</v>
      </c>
      <c r="D5" s="10">
        <f>DATE($A$1,$A$2,1)</f>
        <v>45292</v>
      </c>
      <c r="E5" s="11">
        <f>C5</f>
        <v>1750</v>
      </c>
      <c r="F5" s="12"/>
      <c r="G5" s="12">
        <f>E5</f>
        <v>1750</v>
      </c>
      <c r="H5" s="13" t="str">
        <f>IF(I5&gt;0,"PAID",IF(C5=0,"---- ","OWE"))</f>
        <v>PAID</v>
      </c>
      <c r="I5" s="10">
        <v>45294</v>
      </c>
      <c r="J5" s="13" t="s">
        <v>11</v>
      </c>
      <c r="K5" s="14" t="s">
        <v>43</v>
      </c>
      <c r="L5" s="15" t="s">
        <v>12</v>
      </c>
      <c r="M5" s="15"/>
      <c r="N5" s="16"/>
    </row>
    <row r="6" spans="1:14" ht="17" thickBot="1" x14ac:dyDescent="0.25">
      <c r="A6" s="1"/>
      <c r="B6" s="40" t="s">
        <v>64</v>
      </c>
      <c r="C6" s="41">
        <f>600</f>
        <v>600</v>
      </c>
      <c r="D6" s="42">
        <f>DATE($A$1,$A$2,26)</f>
        <v>45317</v>
      </c>
      <c r="E6" s="43">
        <v>199.61</v>
      </c>
      <c r="F6" s="44"/>
      <c r="G6" s="44">
        <f>E6</f>
        <v>199.61</v>
      </c>
      <c r="H6" s="45" t="str">
        <f>IF(I6&gt;0,"PAID",IF(C6=0,"---- ","OWE"))</f>
        <v>OWE</v>
      </c>
      <c r="I6" s="42"/>
      <c r="J6" s="45"/>
      <c r="K6" s="89" t="s">
        <v>43</v>
      </c>
      <c r="L6" s="46" t="s">
        <v>14</v>
      </c>
      <c r="M6" s="48"/>
      <c r="N6" s="47"/>
    </row>
    <row r="7" spans="1:14" ht="17" thickBot="1" x14ac:dyDescent="0.25">
      <c r="A7" s="1"/>
      <c r="B7" s="17" t="s">
        <v>13</v>
      </c>
      <c r="C7" s="18"/>
      <c r="D7" s="19"/>
      <c r="E7" s="20"/>
      <c r="F7" s="21"/>
      <c r="G7" s="22"/>
      <c r="H7" s="23"/>
      <c r="I7" s="19"/>
      <c r="J7" s="22"/>
      <c r="K7" s="24"/>
      <c r="L7" s="25"/>
      <c r="M7" s="25"/>
      <c r="N7" s="26"/>
    </row>
    <row r="8" spans="1:14" ht="17" x14ac:dyDescent="0.2">
      <c r="A8" s="1"/>
      <c r="B8" s="27" t="s">
        <v>38</v>
      </c>
      <c r="C8" s="28">
        <f>190/3</f>
        <v>63.333333333333336</v>
      </c>
      <c r="D8" s="29">
        <f>DATE($A$1,$A$2,15)</f>
        <v>45306</v>
      </c>
      <c r="E8" s="30">
        <v>0</v>
      </c>
      <c r="F8" s="31"/>
      <c r="G8" s="32">
        <f t="shared" ref="G8:G25" si="0">E8</f>
        <v>0</v>
      </c>
      <c r="H8" s="33" t="str">
        <f t="shared" ref="H8:H25" si="1">IF(I8&gt;0,"PAID",IF(C8=0,"---- ","OWE"))</f>
        <v>OWE</v>
      </c>
      <c r="I8" s="29"/>
      <c r="J8" s="32"/>
      <c r="K8" s="14" t="s">
        <v>43</v>
      </c>
      <c r="L8" s="34" t="s">
        <v>14</v>
      </c>
      <c r="M8" s="34"/>
      <c r="N8" s="35" t="s">
        <v>15</v>
      </c>
    </row>
    <row r="9" spans="1:14" ht="17" x14ac:dyDescent="0.2">
      <c r="A9" s="1"/>
      <c r="B9" s="8" t="s">
        <v>39</v>
      </c>
      <c r="C9" s="9">
        <f>64.99+303.26</f>
        <v>368.25</v>
      </c>
      <c r="D9" s="10">
        <f>DATE($A$1,$A$2,12)</f>
        <v>45303</v>
      </c>
      <c r="E9" s="11">
        <f t="shared" ref="E9:E17" si="2">C9</f>
        <v>368.25</v>
      </c>
      <c r="F9" s="12"/>
      <c r="G9" s="36">
        <f t="shared" si="0"/>
        <v>368.25</v>
      </c>
      <c r="H9" s="13" t="str">
        <f t="shared" si="1"/>
        <v>PAID</v>
      </c>
      <c r="I9" s="10">
        <v>45298</v>
      </c>
      <c r="J9" s="36" t="s">
        <v>11</v>
      </c>
      <c r="K9" s="14" t="s">
        <v>40</v>
      </c>
      <c r="L9" s="15" t="s">
        <v>14</v>
      </c>
      <c r="M9" s="15"/>
      <c r="N9" s="37" t="s">
        <v>55</v>
      </c>
    </row>
    <row r="10" spans="1:14" ht="17" x14ac:dyDescent="0.2">
      <c r="A10" s="1"/>
      <c r="B10" s="8" t="s">
        <v>57</v>
      </c>
      <c r="C10" s="9">
        <v>358.1</v>
      </c>
      <c r="D10" s="10">
        <f>DATE($A$1,$A$2,1)</f>
        <v>45292</v>
      </c>
      <c r="E10" s="11">
        <f t="shared" si="2"/>
        <v>358.1</v>
      </c>
      <c r="F10" s="12"/>
      <c r="G10" s="12">
        <f t="shared" si="0"/>
        <v>358.1</v>
      </c>
      <c r="H10" s="13" t="str">
        <f t="shared" si="1"/>
        <v>OWE</v>
      </c>
      <c r="I10" s="10"/>
      <c r="J10" s="13"/>
      <c r="K10" s="14" t="s">
        <v>40</v>
      </c>
      <c r="L10" s="15" t="s">
        <v>14</v>
      </c>
      <c r="M10" s="15"/>
      <c r="N10" s="37" t="s">
        <v>16</v>
      </c>
    </row>
    <row r="11" spans="1:14" ht="17" x14ac:dyDescent="0.2">
      <c r="A11" s="1"/>
      <c r="B11" s="38" t="s">
        <v>56</v>
      </c>
      <c r="C11" s="9">
        <v>371.93</v>
      </c>
      <c r="D11" s="10">
        <f>DATE($A$1,$A$2,4)</f>
        <v>45295</v>
      </c>
      <c r="E11" s="11">
        <f t="shared" si="2"/>
        <v>371.93</v>
      </c>
      <c r="F11" s="12"/>
      <c r="G11" s="36">
        <f t="shared" si="0"/>
        <v>371.93</v>
      </c>
      <c r="H11" s="13" t="str">
        <f t="shared" si="1"/>
        <v>PAID</v>
      </c>
      <c r="I11" s="10">
        <v>45297</v>
      </c>
      <c r="J11" s="36" t="s">
        <v>11</v>
      </c>
      <c r="K11" s="14" t="s">
        <v>43</v>
      </c>
      <c r="L11" s="15" t="s">
        <v>14</v>
      </c>
      <c r="M11" s="15"/>
      <c r="N11" s="37" t="s">
        <v>17</v>
      </c>
    </row>
    <row r="12" spans="1:14" x14ac:dyDescent="0.2">
      <c r="A12" s="1"/>
      <c r="B12" s="8" t="s">
        <v>18</v>
      </c>
      <c r="C12" s="9">
        <v>19.989999999999998</v>
      </c>
      <c r="D12" s="10">
        <f>DATE($A$1,$A$2,10)</f>
        <v>45301</v>
      </c>
      <c r="E12" s="11">
        <f t="shared" si="2"/>
        <v>19.989999999999998</v>
      </c>
      <c r="F12" s="12"/>
      <c r="G12" s="12">
        <f t="shared" si="0"/>
        <v>19.989999999999998</v>
      </c>
      <c r="H12" s="13" t="str">
        <f t="shared" si="1"/>
        <v>PAID</v>
      </c>
      <c r="I12" s="10">
        <v>45301</v>
      </c>
      <c r="J12" s="39" t="s">
        <v>11</v>
      </c>
      <c r="K12" s="14" t="s">
        <v>40</v>
      </c>
      <c r="L12" s="15" t="s">
        <v>14</v>
      </c>
      <c r="M12" s="15"/>
      <c r="N12" s="37"/>
    </row>
    <row r="13" spans="1:14" x14ac:dyDescent="0.2">
      <c r="A13" s="1"/>
      <c r="B13" s="8" t="s">
        <v>19</v>
      </c>
      <c r="C13" s="9">
        <v>44</v>
      </c>
      <c r="D13" s="10">
        <f>DATE($A$1,$A$2,15)</f>
        <v>45306</v>
      </c>
      <c r="E13" s="11">
        <f t="shared" si="2"/>
        <v>44</v>
      </c>
      <c r="F13" s="12"/>
      <c r="G13" s="12">
        <f t="shared" si="0"/>
        <v>44</v>
      </c>
      <c r="H13" s="13" t="str">
        <f t="shared" si="1"/>
        <v>PAID</v>
      </c>
      <c r="I13" s="10">
        <v>45301</v>
      </c>
      <c r="J13" s="13" t="s">
        <v>11</v>
      </c>
      <c r="K13" s="14" t="s">
        <v>43</v>
      </c>
      <c r="L13" s="15" t="s">
        <v>14</v>
      </c>
      <c r="M13" s="15"/>
      <c r="N13" s="16"/>
    </row>
    <row r="14" spans="1:14" x14ac:dyDescent="0.2">
      <c r="A14" s="1"/>
      <c r="B14" s="40" t="s">
        <v>20</v>
      </c>
      <c r="C14" s="41">
        <v>5</v>
      </c>
      <c r="D14" s="42">
        <f>DATE($A$1,$A$2,26)</f>
        <v>45317</v>
      </c>
      <c r="E14" s="43">
        <f t="shared" si="2"/>
        <v>5</v>
      </c>
      <c r="F14" s="44"/>
      <c r="G14" s="44">
        <f t="shared" si="0"/>
        <v>5</v>
      </c>
      <c r="H14" s="45" t="str">
        <f t="shared" si="1"/>
        <v>OWE</v>
      </c>
      <c r="I14" s="42"/>
      <c r="J14" s="45"/>
      <c r="K14" s="89" t="s">
        <v>40</v>
      </c>
      <c r="L14" s="46" t="s">
        <v>14</v>
      </c>
      <c r="M14" s="46"/>
      <c r="N14" s="47"/>
    </row>
    <row r="15" spans="1:14" x14ac:dyDescent="0.2">
      <c r="A15" s="1"/>
      <c r="B15" s="40" t="s">
        <v>21</v>
      </c>
      <c r="C15" s="41">
        <v>9.99</v>
      </c>
      <c r="D15" s="42">
        <f>DATE($A$1,$A$2,26)</f>
        <v>45317</v>
      </c>
      <c r="E15" s="43">
        <f t="shared" si="2"/>
        <v>9.99</v>
      </c>
      <c r="F15" s="44"/>
      <c r="G15" s="44">
        <f t="shared" si="0"/>
        <v>9.99</v>
      </c>
      <c r="H15" s="45" t="str">
        <f t="shared" si="1"/>
        <v>OWE</v>
      </c>
      <c r="I15" s="42"/>
      <c r="J15" s="45"/>
      <c r="K15" s="89" t="s">
        <v>40</v>
      </c>
      <c r="L15" s="46" t="s">
        <v>14</v>
      </c>
      <c r="M15" s="48"/>
      <c r="N15" s="47"/>
    </row>
    <row r="16" spans="1:14" x14ac:dyDescent="0.2">
      <c r="A16" s="1"/>
      <c r="B16" s="40"/>
      <c r="C16" s="41"/>
      <c r="D16" s="42">
        <f>DATE($A$1,$A$2,28)</f>
        <v>45319</v>
      </c>
      <c r="E16" s="43">
        <f t="shared" si="2"/>
        <v>0</v>
      </c>
      <c r="F16" s="44"/>
      <c r="G16" s="44">
        <f t="shared" si="0"/>
        <v>0</v>
      </c>
      <c r="H16" s="45" t="str">
        <f t="shared" si="1"/>
        <v xml:space="preserve">---- </v>
      </c>
      <c r="I16" s="42"/>
      <c r="J16" s="45"/>
      <c r="K16" s="89"/>
      <c r="L16" s="46" t="s">
        <v>65</v>
      </c>
      <c r="M16" s="48"/>
      <c r="N16" s="47"/>
    </row>
    <row r="17" spans="1:14" ht="17" thickBot="1" x14ac:dyDescent="0.25">
      <c r="A17" s="1"/>
      <c r="B17" s="49"/>
      <c r="C17" s="50"/>
      <c r="D17" s="51">
        <f>DATE($A$1,$A$2,28)</f>
        <v>45319</v>
      </c>
      <c r="E17" s="52">
        <f t="shared" si="2"/>
        <v>0</v>
      </c>
      <c r="F17" s="53"/>
      <c r="G17" s="53">
        <f t="shared" si="0"/>
        <v>0</v>
      </c>
      <c r="H17" s="54" t="str">
        <f t="shared" si="1"/>
        <v xml:space="preserve">---- </v>
      </c>
      <c r="I17" s="51"/>
      <c r="J17" s="54"/>
      <c r="K17" s="89"/>
      <c r="L17" s="55" t="s">
        <v>65</v>
      </c>
      <c r="M17" s="55"/>
      <c r="N17" s="56"/>
    </row>
    <row r="18" spans="1:14" ht="17" thickBot="1" x14ac:dyDescent="0.25">
      <c r="A18" s="1"/>
      <c r="B18" s="17" t="s">
        <v>22</v>
      </c>
      <c r="C18" s="18"/>
      <c r="D18" s="19"/>
      <c r="E18" s="20"/>
      <c r="F18" s="21"/>
      <c r="G18" s="22"/>
      <c r="H18" s="23"/>
      <c r="I18" s="19"/>
      <c r="J18" s="22"/>
      <c r="K18" s="24"/>
      <c r="L18" s="25"/>
      <c r="M18" s="25"/>
      <c r="N18" s="26"/>
    </row>
    <row r="19" spans="1:14" x14ac:dyDescent="0.2">
      <c r="A19" s="1"/>
      <c r="B19" s="8" t="s">
        <v>47</v>
      </c>
      <c r="C19" s="9">
        <v>0</v>
      </c>
      <c r="D19" s="10">
        <f>DATE($A$1,$A$2,2)</f>
        <v>45293</v>
      </c>
      <c r="E19" s="11">
        <f t="shared" ref="E19:E25" si="3">C19</f>
        <v>0</v>
      </c>
      <c r="F19" s="12"/>
      <c r="G19" s="12">
        <f t="shared" si="0"/>
        <v>0</v>
      </c>
      <c r="H19" s="13" t="str">
        <f t="shared" si="1"/>
        <v xml:space="preserve">---- </v>
      </c>
      <c r="I19" s="10"/>
      <c r="J19" s="13"/>
      <c r="K19" s="14" t="s">
        <v>43</v>
      </c>
      <c r="L19" s="15" t="s">
        <v>14</v>
      </c>
      <c r="M19" s="15"/>
      <c r="N19" s="16"/>
    </row>
    <row r="20" spans="1:14" x14ac:dyDescent="0.2">
      <c r="A20" s="1"/>
      <c r="B20" s="8" t="s">
        <v>48</v>
      </c>
      <c r="C20" s="9">
        <v>1943.72</v>
      </c>
      <c r="D20" s="10">
        <f>DATE($A$1,$A$2,3)</f>
        <v>45294</v>
      </c>
      <c r="E20" s="11">
        <f t="shared" si="3"/>
        <v>1943.72</v>
      </c>
      <c r="F20" s="12"/>
      <c r="G20" s="12">
        <f>8936.31</f>
        <v>8936.31</v>
      </c>
      <c r="H20" s="13" t="str">
        <f t="shared" si="1"/>
        <v>PAID</v>
      </c>
      <c r="I20" s="10">
        <v>45296</v>
      </c>
      <c r="J20" s="13" t="s">
        <v>11</v>
      </c>
      <c r="K20" s="14" t="s">
        <v>43</v>
      </c>
      <c r="L20" s="15" t="s">
        <v>14</v>
      </c>
      <c r="M20" s="15"/>
      <c r="N20" s="16"/>
    </row>
    <row r="21" spans="1:14" x14ac:dyDescent="0.2">
      <c r="A21" s="1"/>
      <c r="B21" s="141" t="s">
        <v>46</v>
      </c>
      <c r="C21" s="41">
        <v>670</v>
      </c>
      <c r="D21" s="42">
        <f>DATE($A$1,$A$2,10)</f>
        <v>45301</v>
      </c>
      <c r="E21" s="43">
        <f>C21-J37</f>
        <v>670</v>
      </c>
      <c r="F21" s="44"/>
      <c r="G21" s="58">
        <f>E21</f>
        <v>670</v>
      </c>
      <c r="H21" s="45" t="str">
        <f t="shared" si="1"/>
        <v>OWE</v>
      </c>
      <c r="I21" s="42"/>
      <c r="J21" s="45"/>
      <c r="K21" s="89" t="s">
        <v>43</v>
      </c>
      <c r="L21" s="46" t="s">
        <v>14</v>
      </c>
      <c r="M21" s="59"/>
      <c r="N21" s="60"/>
    </row>
    <row r="22" spans="1:14" x14ac:dyDescent="0.2">
      <c r="A22" s="1"/>
      <c r="B22" s="57"/>
      <c r="C22" s="41"/>
      <c r="D22" s="42">
        <f>DATE($A$1,$A$2,10)</f>
        <v>45301</v>
      </c>
      <c r="E22" s="43">
        <f t="shared" si="3"/>
        <v>0</v>
      </c>
      <c r="F22" s="44"/>
      <c r="G22" s="58">
        <f t="shared" si="0"/>
        <v>0</v>
      </c>
      <c r="H22" s="45" t="str">
        <f t="shared" si="1"/>
        <v xml:space="preserve">---- </v>
      </c>
      <c r="I22" s="42"/>
      <c r="J22" s="45"/>
      <c r="K22" s="89"/>
      <c r="L22" s="46" t="s">
        <v>65</v>
      </c>
      <c r="M22" s="61"/>
      <c r="N22" s="47"/>
    </row>
    <row r="23" spans="1:14" x14ac:dyDescent="0.2">
      <c r="A23" s="1"/>
      <c r="B23" s="57"/>
      <c r="C23" s="41"/>
      <c r="D23" s="42">
        <f>DATE($A$1,$A$2,20)</f>
        <v>45311</v>
      </c>
      <c r="E23" s="43">
        <f t="shared" si="3"/>
        <v>0</v>
      </c>
      <c r="F23" s="44"/>
      <c r="G23" s="58">
        <f t="shared" si="0"/>
        <v>0</v>
      </c>
      <c r="H23" s="45" t="str">
        <f t="shared" si="1"/>
        <v xml:space="preserve">---- </v>
      </c>
      <c r="I23" s="42"/>
      <c r="J23" s="45"/>
      <c r="K23" s="89"/>
      <c r="L23" s="46" t="s">
        <v>65</v>
      </c>
      <c r="M23" s="59"/>
      <c r="N23" s="47"/>
    </row>
    <row r="24" spans="1:14" x14ac:dyDescent="0.2">
      <c r="A24" s="1"/>
      <c r="B24" s="57"/>
      <c r="C24" s="41"/>
      <c r="D24" s="42">
        <f>DATE($A$1,$A$2,23)</f>
        <v>45314</v>
      </c>
      <c r="E24" s="43">
        <f t="shared" si="3"/>
        <v>0</v>
      </c>
      <c r="F24" s="44"/>
      <c r="G24" s="58">
        <f t="shared" si="0"/>
        <v>0</v>
      </c>
      <c r="H24" s="45" t="str">
        <f t="shared" si="1"/>
        <v xml:space="preserve">---- </v>
      </c>
      <c r="I24" s="42"/>
      <c r="J24" s="45"/>
      <c r="K24" s="89"/>
      <c r="L24" s="46" t="s">
        <v>65</v>
      </c>
      <c r="M24" s="59"/>
      <c r="N24" s="47"/>
    </row>
    <row r="25" spans="1:14" ht="17" thickBot="1" x14ac:dyDescent="0.25">
      <c r="A25" s="1"/>
      <c r="B25" s="62"/>
      <c r="C25" s="50"/>
      <c r="D25" s="51">
        <f>DATE($A$1,$A$2,23)</f>
        <v>45314</v>
      </c>
      <c r="E25" s="52">
        <f t="shared" si="3"/>
        <v>0</v>
      </c>
      <c r="F25" s="53"/>
      <c r="G25" s="63">
        <f t="shared" si="0"/>
        <v>0</v>
      </c>
      <c r="H25" s="54" t="str">
        <f t="shared" si="1"/>
        <v xml:space="preserve">---- </v>
      </c>
      <c r="I25" s="51"/>
      <c r="J25" s="54"/>
      <c r="K25" s="89"/>
      <c r="L25" s="55" t="s">
        <v>65</v>
      </c>
      <c r="M25" s="64"/>
      <c r="N25" s="56"/>
    </row>
    <row r="26" spans="1:14" ht="17" thickBot="1" x14ac:dyDescent="0.25">
      <c r="A26" s="1"/>
      <c r="B26" s="17" t="s">
        <v>23</v>
      </c>
      <c r="C26" s="18"/>
      <c r="D26" s="19"/>
      <c r="E26" s="20"/>
      <c r="F26" s="21"/>
      <c r="G26" s="22"/>
      <c r="H26" s="23"/>
      <c r="I26" s="19"/>
      <c r="J26" s="22"/>
      <c r="K26" s="24"/>
      <c r="L26" s="25"/>
      <c r="M26" s="25"/>
      <c r="N26" s="26"/>
    </row>
    <row r="27" spans="1:14" x14ac:dyDescent="0.2">
      <c r="A27" s="1"/>
      <c r="B27" s="8" t="s">
        <v>53</v>
      </c>
      <c r="C27" s="9">
        <v>23378.32</v>
      </c>
      <c r="D27" s="10">
        <f>DATE($A$1,$A$2,10)</f>
        <v>45301</v>
      </c>
      <c r="E27" s="11">
        <v>87.26</v>
      </c>
      <c r="F27" s="12"/>
      <c r="G27" s="12">
        <f>E27</f>
        <v>87.26</v>
      </c>
      <c r="H27" s="13" t="str">
        <f>IF(I27&gt;0,"PAID",IF(C27=0,"---- ","OWE"))</f>
        <v>PAID</v>
      </c>
      <c r="I27" s="10">
        <v>45302</v>
      </c>
      <c r="J27" s="13" t="s">
        <v>11</v>
      </c>
      <c r="K27" s="14" t="s">
        <v>43</v>
      </c>
      <c r="L27" s="15" t="s">
        <v>14</v>
      </c>
      <c r="M27" s="15"/>
      <c r="N27" s="16"/>
    </row>
    <row r="28" spans="1:14" x14ac:dyDescent="0.2">
      <c r="A28" s="1"/>
      <c r="B28" s="40" t="s">
        <v>54</v>
      </c>
      <c r="C28" s="41">
        <v>48392.55</v>
      </c>
      <c r="D28" s="42">
        <f>DATE($A$1,$A$2,28)</f>
        <v>45319</v>
      </c>
      <c r="E28" s="41">
        <v>0</v>
      </c>
      <c r="F28" s="41"/>
      <c r="G28" s="58">
        <v>0</v>
      </c>
      <c r="H28" s="45" t="str">
        <f>IF(I28&gt;0,"PAID",IF(C28=0,"---- ","OWE"))</f>
        <v>OWE</v>
      </c>
      <c r="I28" s="42"/>
      <c r="J28" s="45"/>
      <c r="K28" s="89" t="s">
        <v>43</v>
      </c>
      <c r="L28" s="46" t="s">
        <v>14</v>
      </c>
      <c r="M28" s="46"/>
      <c r="N28" s="47"/>
    </row>
    <row r="29" spans="1:14" ht="17" thickBot="1" x14ac:dyDescent="0.25">
      <c r="A29" s="1"/>
      <c r="B29" s="49"/>
      <c r="C29" s="41"/>
      <c r="D29" s="51"/>
      <c r="E29" s="50">
        <v>0</v>
      </c>
      <c r="F29" s="50"/>
      <c r="G29" s="63">
        <v>0</v>
      </c>
      <c r="H29" s="54" t="str">
        <f>IF(I29&gt;0,"PAID",IF(C29=0,"---- ","OWE"))</f>
        <v xml:space="preserve">---- </v>
      </c>
      <c r="I29" s="51"/>
      <c r="J29" s="54"/>
      <c r="K29" s="89"/>
      <c r="L29" s="55" t="s">
        <v>65</v>
      </c>
      <c r="M29" s="55"/>
      <c r="N29" s="56"/>
    </row>
    <row r="30" spans="1:14" x14ac:dyDescent="0.2">
      <c r="A30" s="1"/>
      <c r="B30" s="104" t="s">
        <v>25</v>
      </c>
      <c r="C30" s="136">
        <f>SUM(C27:C29)</f>
        <v>71770.87</v>
      </c>
      <c r="D30" s="138" t="s">
        <v>13</v>
      </c>
      <c r="E30" s="110">
        <f>SUM(E27:E29)+SUM(E5:E17)+SUM(E19:E25)</f>
        <v>5827.85</v>
      </c>
      <c r="F30" s="110" t="s">
        <v>26</v>
      </c>
      <c r="G30" s="136">
        <f>E30/2</f>
        <v>2913.9250000000002</v>
      </c>
      <c r="H30" s="112"/>
      <c r="I30" s="110"/>
      <c r="J30" s="110"/>
      <c r="K30" s="112"/>
      <c r="L30" s="65"/>
      <c r="M30" s="106"/>
      <c r="N30" s="116"/>
    </row>
    <row r="31" spans="1:14" ht="17" thickBot="1" x14ac:dyDescent="0.25">
      <c r="A31" s="1"/>
      <c r="B31" s="105"/>
      <c r="C31" s="137"/>
      <c r="D31" s="139"/>
      <c r="E31" s="111"/>
      <c r="F31" s="111"/>
      <c r="G31" s="137"/>
      <c r="H31" s="113"/>
      <c r="I31" s="111"/>
      <c r="J31" s="111"/>
      <c r="K31" s="113"/>
      <c r="L31" s="66"/>
      <c r="M31" s="107"/>
      <c r="N31" s="117"/>
    </row>
    <row r="32" spans="1:14" ht="20" thickBot="1" x14ac:dyDescent="0.3">
      <c r="A32" s="92" t="s">
        <v>27</v>
      </c>
      <c r="B32" s="67" t="s">
        <v>28</v>
      </c>
      <c r="C32" s="68"/>
      <c r="D32" s="69" t="s">
        <v>1</v>
      </c>
      <c r="E32" s="70" t="s">
        <v>29</v>
      </c>
      <c r="F32" s="71"/>
      <c r="G32" s="72" t="s">
        <v>30</v>
      </c>
      <c r="H32" s="73" t="s">
        <v>24</v>
      </c>
      <c r="I32" s="74" t="s">
        <v>7</v>
      </c>
      <c r="J32" s="75" t="s">
        <v>31</v>
      </c>
      <c r="K32" s="75" t="s">
        <v>50</v>
      </c>
      <c r="L32" s="75" t="s">
        <v>7</v>
      </c>
      <c r="M32" s="75" t="s">
        <v>31</v>
      </c>
      <c r="N32" s="76" t="s">
        <v>9</v>
      </c>
    </row>
    <row r="33" spans="1:14" ht="19" x14ac:dyDescent="0.25">
      <c r="A33" s="42">
        <v>45293</v>
      </c>
      <c r="B33" s="108" t="str">
        <f>FilterVals!A1</f>
        <v>XXXX - Joint Checking</v>
      </c>
      <c r="C33" s="109"/>
      <c r="D33" s="96">
        <v>63675.06</v>
      </c>
      <c r="E33" s="94">
        <f>D33-G33</f>
        <v>63675.06</v>
      </c>
      <c r="F33" s="77"/>
      <c r="G33" s="93">
        <f>SUMIFS($G$5:$G$29,$K$5:$K$29,"="&amp;FilterVals!A1,$J$5:$J$29,"&lt;&gt;X")</f>
        <v>0</v>
      </c>
      <c r="H33" s="78">
        <f>SUMIFS($G$5:$G$29,$K$5:$K$29,"="&amp;FilterVals!A1,$J$5:$J$29,"=X")</f>
        <v>0</v>
      </c>
      <c r="I33" s="42">
        <f>DATE($A$1,$A$2,6)</f>
        <v>45297</v>
      </c>
      <c r="J33" s="79">
        <f>2000+1204</f>
        <v>3204</v>
      </c>
      <c r="K33" s="80" t="s">
        <v>51</v>
      </c>
      <c r="L33" s="42"/>
      <c r="M33" s="79">
        <v>322.92</v>
      </c>
      <c r="N33" s="80" t="s">
        <v>34</v>
      </c>
    </row>
    <row r="34" spans="1:14" ht="19" x14ac:dyDescent="0.25">
      <c r="A34" s="42">
        <v>45293</v>
      </c>
      <c r="B34" s="108" t="str">
        <f>FilterVals!A2</f>
        <v>XXXX - Bills Checking</v>
      </c>
      <c r="C34" s="109"/>
      <c r="D34" s="96">
        <v>300</v>
      </c>
      <c r="E34" s="94">
        <f t="shared" ref="E34:E38" si="4">D34-G34</f>
        <v>-569.61</v>
      </c>
      <c r="F34" s="77"/>
      <c r="G34" s="93">
        <f>SUMIFS($G$5:$G$29,$K$5:$K$29,"="&amp;FilterVals!A2,$J$5:$J$29,"&lt;&gt;X")</f>
        <v>869.61</v>
      </c>
      <c r="H34" s="78">
        <f>SUMIFS($G$5:$G$29,$K$5:$K$29,"="&amp;FilterVals!A2,$J$5:$J$29,"=X")</f>
        <v>11189.5</v>
      </c>
      <c r="I34" s="42">
        <f>DATE($A$1,$A$2,20)</f>
        <v>45311</v>
      </c>
      <c r="J34" s="79">
        <v>3190.36</v>
      </c>
      <c r="K34" s="80" t="s">
        <v>51</v>
      </c>
      <c r="L34" s="42"/>
      <c r="M34" s="79">
        <v>322.92</v>
      </c>
      <c r="N34" s="80" t="s">
        <v>34</v>
      </c>
    </row>
    <row r="35" spans="1:14" ht="19" x14ac:dyDescent="0.25">
      <c r="A35" s="42">
        <v>45293</v>
      </c>
      <c r="B35" s="108" t="str">
        <f>FilterVals!A3</f>
        <v>XXXX - General Savings</v>
      </c>
      <c r="C35" s="109"/>
      <c r="D35" s="96">
        <v>8094.94</v>
      </c>
      <c r="E35" s="94">
        <f t="shared" si="4"/>
        <v>8094.94</v>
      </c>
      <c r="F35" s="77"/>
      <c r="G35" s="93">
        <f>SUMIFS($G$5:$G$29,$K$5:$K$29,"="&amp;FilterVals!A3,$J$5:$J$29,"&lt;&gt;X")</f>
        <v>0</v>
      </c>
      <c r="H35" s="78">
        <f>SUMIFS($G$5:$G$29,$K$5:$K$29,"="&amp;FilterVals!A3,$J$5:$J$29,"=X")</f>
        <v>0</v>
      </c>
      <c r="I35" s="42">
        <f>DATE($A$1,$A$2,19)</f>
        <v>45310</v>
      </c>
      <c r="J35" s="79"/>
      <c r="K35" s="80" t="s">
        <v>32</v>
      </c>
      <c r="L35" s="42"/>
      <c r="M35" s="79"/>
      <c r="N35" s="80"/>
    </row>
    <row r="36" spans="1:14" ht="19" x14ac:dyDescent="0.25">
      <c r="A36" s="42"/>
      <c r="B36" s="108" t="str">
        <f>FilterVals!A4</f>
        <v>XXXX - Credit Card</v>
      </c>
      <c r="C36" s="109"/>
      <c r="D36" s="96">
        <v>0</v>
      </c>
      <c r="E36" s="94">
        <f>D36-G36</f>
        <v>-373.09000000000003</v>
      </c>
      <c r="F36" s="77"/>
      <c r="G36" s="93">
        <f>SUMIFS($G$5:$G$29,$K$5:$K$29,"="&amp;FilterVals!A4,$J$5:$J$29,"&lt;&gt;X")</f>
        <v>373.09000000000003</v>
      </c>
      <c r="H36" s="78">
        <f>SUMIFS($G$5:$G$29,$K$5:$K$29,"="&amp;FilterVals!A4,$J$5:$J$29,"=X")</f>
        <v>388.24</v>
      </c>
      <c r="I36" s="42">
        <f>DATE($A$1,$A$2,13)</f>
        <v>45304</v>
      </c>
      <c r="J36" s="79"/>
      <c r="K36" s="80" t="s">
        <v>63</v>
      </c>
      <c r="L36" s="42"/>
      <c r="M36" s="79"/>
      <c r="N36" s="80"/>
    </row>
    <row r="37" spans="1:14" ht="19" x14ac:dyDescent="0.25">
      <c r="A37" s="42"/>
      <c r="B37" s="108" t="str">
        <f>FilterVals!A5</f>
        <v>XXXX - Other 1</v>
      </c>
      <c r="C37" s="109"/>
      <c r="D37" s="96"/>
      <c r="E37" s="94">
        <f t="shared" si="4"/>
        <v>0</v>
      </c>
      <c r="F37" s="77"/>
      <c r="G37" s="93">
        <f>SUMIFS($G$5:$G$29,$K$5:$K$29,"="&amp;FilterVals!A5,$J$5:$J$29,"&lt;&gt;X")</f>
        <v>0</v>
      </c>
      <c r="H37" s="78">
        <f>SUMIFS($G$5:$G$29,$K$5:$K$29,"="&amp;FilterVals!A5,$J$5:$J$29,"=X")</f>
        <v>0</v>
      </c>
      <c r="I37" s="42">
        <f>DATE($A$1,$A$2,12)</f>
        <v>45303</v>
      </c>
      <c r="J37" s="79"/>
      <c r="K37" s="80" t="s">
        <v>52</v>
      </c>
      <c r="L37" s="42"/>
      <c r="M37" s="79"/>
      <c r="N37" s="80"/>
    </row>
    <row r="38" spans="1:14" ht="20" thickBot="1" x14ac:dyDescent="0.3">
      <c r="A38" s="42"/>
      <c r="B38" s="108" t="str">
        <f>FilterVals!A6</f>
        <v>XXXX - Other 2</v>
      </c>
      <c r="C38" s="109"/>
      <c r="D38" s="97"/>
      <c r="E38" s="95">
        <f t="shared" si="4"/>
        <v>0</v>
      </c>
      <c r="F38" s="77"/>
      <c r="G38" s="93">
        <f>SUMIFS($G$5:$G$29,$K$5:$K$29,"="&amp;FilterVals!A6,$J$5:$J$29,"&lt;&gt;X")</f>
        <v>0</v>
      </c>
      <c r="H38" s="78">
        <f>SUMIFS($G$5:$G$29,$K$5:$K$29,"="&amp;FilterVals!A6,$J$5:$J$29,"=X")</f>
        <v>0</v>
      </c>
      <c r="L38" s="42"/>
      <c r="M38" s="79"/>
      <c r="N38" s="80"/>
    </row>
    <row r="39" spans="1:14" ht="17" thickBot="1" x14ac:dyDescent="0.25">
      <c r="A39" s="1"/>
      <c r="B39" s="126"/>
      <c r="C39" s="127"/>
      <c r="D39" s="127"/>
      <c r="E39" s="127"/>
      <c r="F39" s="127"/>
      <c r="G39" s="127"/>
      <c r="H39" s="128"/>
      <c r="I39" s="42"/>
      <c r="J39" s="79"/>
      <c r="K39" s="80"/>
      <c r="L39" s="42"/>
      <c r="M39" s="79"/>
      <c r="N39" s="80"/>
    </row>
    <row r="40" spans="1:14" ht="20" thickBot="1" x14ac:dyDescent="0.3">
      <c r="A40" s="1"/>
      <c r="B40" s="129" t="s">
        <v>33</v>
      </c>
      <c r="C40" s="130"/>
      <c r="D40" s="81">
        <f>SUM(D32:D38)</f>
        <v>72070</v>
      </c>
      <c r="E40" s="82">
        <f>SUM(E33:E38)</f>
        <v>70827.3</v>
      </c>
      <c r="F40" s="77"/>
      <c r="G40" s="83">
        <f>SUMIF($J5:$J29,"&lt;&gt;X",$G5:$G29)</f>
        <v>1242.7</v>
      </c>
      <c r="H40" s="84">
        <f>E40-G40</f>
        <v>69584.600000000006</v>
      </c>
      <c r="I40" s="42"/>
      <c r="J40" s="79"/>
      <c r="K40" s="80"/>
      <c r="L40" s="42"/>
    </row>
    <row r="41" spans="1:14" ht="19" thickBot="1" x14ac:dyDescent="0.25">
      <c r="A41" s="1"/>
      <c r="B41" s="131" t="s">
        <v>35</v>
      </c>
      <c r="C41" s="132"/>
      <c r="D41" s="133">
        <f>SUM(H33:H38)</f>
        <v>11577.74</v>
      </c>
      <c r="E41" s="134"/>
      <c r="F41" s="134"/>
      <c r="G41" s="135"/>
      <c r="H41" s="85"/>
      <c r="I41" s="42"/>
      <c r="J41" s="79"/>
      <c r="K41" s="80"/>
      <c r="L41" s="42"/>
    </row>
    <row r="42" spans="1:14" x14ac:dyDescent="0.2">
      <c r="A42" s="1"/>
      <c r="B42" s="120" t="str">
        <f>IF(SUM(G33:G38)&gt;0,"All Bills Are Not Paid","All Bills Are Paid… TOTALS OK")</f>
        <v>All Bills Are Not Paid</v>
      </c>
      <c r="C42" s="121"/>
      <c r="D42" s="121"/>
      <c r="E42" s="121"/>
      <c r="F42" s="121"/>
      <c r="G42" s="121"/>
      <c r="H42" s="122"/>
      <c r="I42" s="118"/>
      <c r="J42" s="110">
        <f>SUM(J33:J41)</f>
        <v>6394.3600000000006</v>
      </c>
      <c r="K42" s="112" t="s">
        <v>36</v>
      </c>
      <c r="L42" s="106" t="s">
        <v>37</v>
      </c>
      <c r="M42" s="114">
        <f>J30/J42</f>
        <v>0</v>
      </c>
      <c r="N42" s="116"/>
    </row>
    <row r="43" spans="1:14" ht="17" thickBot="1" x14ac:dyDescent="0.25">
      <c r="A43" s="1"/>
      <c r="B43" s="123"/>
      <c r="C43" s="124"/>
      <c r="D43" s="124"/>
      <c r="E43" s="124"/>
      <c r="F43" s="124"/>
      <c r="G43" s="124"/>
      <c r="H43" s="125"/>
      <c r="I43" s="119"/>
      <c r="J43" s="111"/>
      <c r="K43" s="113"/>
      <c r="L43" s="107"/>
      <c r="M43" s="115"/>
      <c r="N43" s="117"/>
    </row>
  </sheetData>
  <mergeCells count="30">
    <mergeCell ref="L42:L43"/>
    <mergeCell ref="M42:M43"/>
    <mergeCell ref="N42:N43"/>
    <mergeCell ref="I42:I43"/>
    <mergeCell ref="B42:H43"/>
    <mergeCell ref="B35:C35"/>
    <mergeCell ref="B36:C36"/>
    <mergeCell ref="B37:C37"/>
    <mergeCell ref="J42:J43"/>
    <mergeCell ref="K42:K43"/>
    <mergeCell ref="B38:C38"/>
    <mergeCell ref="B39:H39"/>
    <mergeCell ref="B40:C40"/>
    <mergeCell ref="B41:C41"/>
    <mergeCell ref="D41:G41"/>
    <mergeCell ref="B2:N3"/>
    <mergeCell ref="B30:B31"/>
    <mergeCell ref="M30:M31"/>
    <mergeCell ref="B33:C33"/>
    <mergeCell ref="B34:C34"/>
    <mergeCell ref="N30:N31"/>
    <mergeCell ref="C30:C31"/>
    <mergeCell ref="D30:D31"/>
    <mergeCell ref="E30:E31"/>
    <mergeCell ref="F30:F31"/>
    <mergeCell ref="G30:G31"/>
    <mergeCell ref="H30:H31"/>
    <mergeCell ref="I30:I31"/>
    <mergeCell ref="J30:J31"/>
    <mergeCell ref="K30:K31"/>
  </mergeCells>
  <conditionalFormatting sqref="E33:E38">
    <cfRule type="cellIs" dxfId="1" priority="1" operator="lessThan">
      <formula>0</formula>
    </cfRule>
    <cfRule type="expression" dxfId="0" priority="2">
      <formula>#REF!&gt;0</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8EB0440-375C-B44D-A5F0-F0ED0F852EA1}">
          <x14:formula1>
            <xm:f>FilterVals!$A$1:$A$6</xm:f>
          </x14:formula1>
          <xm:sqref>K5:K6 K19:K25 K27:K29 K8:K17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FEED4-5327-D24C-8F10-FA0E067727F4}">
  <dimension ref="B3:B8"/>
  <sheetViews>
    <sheetView workbookViewId="0">
      <selection activeCell="P7" sqref="P7"/>
    </sheetView>
  </sheetViews>
  <sheetFormatPr baseColWidth="10" defaultRowHeight="16" x14ac:dyDescent="0.2"/>
  <sheetData>
    <row r="3" spans="2:2" ht="27" x14ac:dyDescent="0.35">
      <c r="B3" s="98" t="s">
        <v>59</v>
      </c>
    </row>
    <row r="4" spans="2:2" ht="27" x14ac:dyDescent="0.35">
      <c r="B4" s="98"/>
    </row>
    <row r="5" spans="2:2" ht="27" x14ac:dyDescent="0.35">
      <c r="B5" s="98" t="s">
        <v>60</v>
      </c>
    </row>
    <row r="6" spans="2:2" ht="27" x14ac:dyDescent="0.35">
      <c r="B6" s="98" t="s">
        <v>61</v>
      </c>
    </row>
    <row r="8" spans="2:2" ht="27" x14ac:dyDescent="0.35">
      <c r="B8" s="98" t="s">
        <v>62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24C6-540E-7F42-8A0C-A2FD0DBFBC15}">
  <dimension ref="A1:B6"/>
  <sheetViews>
    <sheetView workbookViewId="0">
      <selection activeCell="B1" sqref="B1:B6"/>
    </sheetView>
  </sheetViews>
  <sheetFormatPr baseColWidth="10" defaultRowHeight="16" x14ac:dyDescent="0.2"/>
  <cols>
    <col min="1" max="1" width="33.6640625" bestFit="1" customWidth="1"/>
  </cols>
  <sheetData>
    <row r="1" spans="1:2" x14ac:dyDescent="0.2">
      <c r="A1" s="86" t="s">
        <v>42</v>
      </c>
      <c r="B1" s="140" t="s">
        <v>58</v>
      </c>
    </row>
    <row r="2" spans="1:2" x14ac:dyDescent="0.2">
      <c r="A2" s="87" t="s">
        <v>43</v>
      </c>
      <c r="B2" s="140"/>
    </row>
    <row r="3" spans="1:2" x14ac:dyDescent="0.2">
      <c r="A3" s="87" t="s">
        <v>41</v>
      </c>
      <c r="B3" s="140"/>
    </row>
    <row r="4" spans="1:2" x14ac:dyDescent="0.2">
      <c r="A4" s="87" t="s">
        <v>40</v>
      </c>
      <c r="B4" s="140"/>
    </row>
    <row r="5" spans="1:2" x14ac:dyDescent="0.2">
      <c r="A5" s="87" t="s">
        <v>44</v>
      </c>
      <c r="B5" s="140"/>
    </row>
    <row r="6" spans="1:2" ht="17" thickBot="1" x14ac:dyDescent="0.25">
      <c r="A6" s="88" t="s">
        <v>45</v>
      </c>
      <c r="B6" s="140"/>
    </row>
  </sheetData>
  <mergeCells count="1">
    <mergeCell ref="B1: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January</vt:lpstr>
      <vt:lpstr>February - December</vt:lpstr>
      <vt:lpstr>FilterVals</vt:lpstr>
    </vt:vector>
  </TitlesOfParts>
  <Manager/>
  <Company>Early Life Investments, LLC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MonthlyBillsTracker</dc:title>
  <dc:subject>Personal Finance</dc:subject>
  <dc:creator>Early Life Investments, LLC</dc:creator>
  <cp:keywords>Monthly Bills</cp:keywords>
  <dc:description>Ability to track your monthly bills and identify shortages in your accounts.</dc:description>
  <cp:lastModifiedBy>Early Life Investments, LLC</cp:lastModifiedBy>
  <dcterms:created xsi:type="dcterms:W3CDTF">2024-04-15T15:20:13Z</dcterms:created>
  <dcterms:modified xsi:type="dcterms:W3CDTF">2024-04-19T16:50:39Z</dcterms:modified>
  <cp:category>Personal Finance</cp:category>
</cp:coreProperties>
</file>