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0FA7F82E-2424-E841-8314-6C6A6CA99AD1}" xr6:coauthVersionLast="47" xr6:coauthVersionMax="47" xr10:uidLastSave="{00000000-0000-0000-0000-000000000000}"/>
  <bookViews>
    <workbookView xWindow="0" yWindow="680" windowWidth="34200" windowHeight="21460" activeTab="1" xr2:uid="{00000000-000D-0000-FFFF-FFFF00000000}"/>
  </bookViews>
  <sheets>
    <sheet name="EarlyLifeInvestments" sheetId="1" r:id="rId1"/>
    <sheet name="Move Costs" sheetId="2" r:id="rId2"/>
    <sheet name="First-Year Budget" sheetId="3" r:id="rId3"/>
    <sheet name="Workbook Guide" sheetId="4" r:id="rId4"/>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3" l="1"/>
  <c r="C27" i="3"/>
  <c r="D27" i="3" s="1"/>
  <c r="C17" i="3"/>
  <c r="C8" i="3"/>
  <c r="D24" i="2"/>
  <c r="C24" i="2"/>
  <c r="C40" i="3" s="1"/>
  <c r="F23" i="2"/>
  <c r="E23" i="2"/>
  <c r="F22" i="2"/>
  <c r="E22" i="2"/>
  <c r="F21" i="2"/>
  <c r="E21" i="2"/>
  <c r="F20" i="2"/>
  <c r="E20" i="2"/>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E4" i="2"/>
  <c r="F4" i="2" s="1"/>
  <c r="C35" i="3" l="1"/>
  <c r="D32" i="3"/>
  <c r="C36" i="3"/>
  <c r="C37" i="3" s="1"/>
  <c r="D17" i="3"/>
  <c r="D23" i="3"/>
  <c r="D21" i="3"/>
  <c r="D14" i="3"/>
  <c r="D13" i="3"/>
  <c r="D11" i="3"/>
  <c r="D10" i="3"/>
  <c r="D12" i="3"/>
  <c r="D16" i="3"/>
  <c r="D22" i="3"/>
  <c r="D19" i="3"/>
  <c r="D20" i="3"/>
  <c r="D25" i="3"/>
  <c r="C34" i="3"/>
  <c r="D34" i="3" s="1"/>
  <c r="D31" i="3"/>
  <c r="D30" i="3"/>
  <c r="D29" i="3"/>
  <c r="D26" i="3"/>
  <c r="D24" i="3"/>
  <c r="D15" i="3"/>
  <c r="E24" i="2"/>
  <c r="F24" i="2" s="1"/>
  <c r="C39" i="3"/>
  <c r="C42" i="3" s="1"/>
  <c r="C43" i="3" s="1"/>
</calcChain>
</file>

<file path=xl/sharedStrings.xml><?xml version="1.0" encoding="utf-8"?>
<sst xmlns="http://schemas.openxmlformats.org/spreadsheetml/2006/main" count="159" uniqueCount="155">
  <si>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</si>
  <si>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</si>
  <si>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</si>
  <si>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</si>
  <si>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</si>
  <si>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</si>
  <si>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</si>
  <si>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</si>
  <si>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</si>
  <si>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</si>
  <si>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</si>
  <si>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</si>
  <si>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</si>
  <si>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</si>
  <si>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Moving and First-Year Planner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</si>
  <si>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Moving quotes, utility deposits, and first-year running costs for a home you have not lived in yet are estimates. Binding quotes, the county tax bill, and your own first three utility statements are the real numbers.</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</si>
  <si>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</si>
  <si>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</si>
  <si>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</si>
  <si>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Move Costs — estimate against actual</t>
  </si>
  <si>
    <t>Cost category</t>
  </si>
  <si>
    <t>Estimate</t>
  </si>
  <si>
    <t>Actual</t>
  </si>
  <si>
    <t>Variance $</t>
  </si>
  <si>
    <t>Variance %</t>
  </si>
  <si>
    <t>Notes</t>
  </si>
  <si>
    <t>Professional movers or moving company</t>
  </si>
  <si>
    <t>Binding quote came in higher after the walk-through.</t>
  </si>
  <si>
    <t>Truck rental, fuel and equipment</t>
  </si>
  <si>
    <t>Zero if using movers.</t>
  </si>
  <si>
    <t>Packing materials</t>
  </si>
  <si>
    <t>Boxes, tape, paper, mattress bags.</t>
  </si>
  <si>
    <t>Short-term storage</t>
  </si>
  <si>
    <t>Monthly rate x months, plus the initial deposit.</t>
  </si>
  <si>
    <t>Travel and lodging during the move</t>
  </si>
  <si>
    <t>Hotel nights, meals, mileage.</t>
  </si>
  <si>
    <t>Utility connection and deposit fees</t>
  </si>
  <si>
    <t>Electric, gas, water, internet activation.</t>
  </si>
  <si>
    <t>Cleaning — old home</t>
  </si>
  <si>
    <t>Move-out clean, often required by a lease.</t>
  </si>
  <si>
    <t>Cleaning — new home</t>
  </si>
  <si>
    <t>Before the furniture arrives is cheaper than after.</t>
  </si>
  <si>
    <t>Locks, keys and security setup</t>
  </si>
  <si>
    <t>Rekey every exterior door on day one.</t>
  </si>
  <si>
    <t>Window treatments</t>
  </si>
  <si>
    <t>Almost always underestimated. Measure before you buy.</t>
  </si>
  <si>
    <t>Appliances not conveyed with the house</t>
  </si>
  <si>
    <t>Check the contract for what stays.</t>
  </si>
  <si>
    <t>Immediate furniture needs</t>
  </si>
  <si>
    <t>Only what the new space genuinely requires.</t>
  </si>
  <si>
    <t>Lawn, snow and outdoor equipment</t>
  </si>
  <si>
    <t>First-time homeowners forget this entirely.</t>
  </si>
  <si>
    <t>Tools and hardware</t>
  </si>
  <si>
    <t>Ladder, drill, basic hand tools.</t>
  </si>
  <si>
    <t>Pet and child care during the move</t>
  </si>
  <si>
    <t>Two days is usually enough.</t>
  </si>
  <si>
    <t>Contingency</t>
  </si>
  <si>
    <t>Ten percent of the total is a sensible starting figure.</t>
  </si>
  <si>
    <t>TOTAL MOVE COST</t>
  </si>
  <si>
    <t>Actual minus estimate. A positive variance means the move cost more than planned.</t>
  </si>
  <si>
    <t>You enter these values</t>
  </si>
  <si>
    <t>Calculated for you</t>
  </si>
  <si>
    <t>First Year in the New Home — monthly budget</t>
  </si>
  <si>
    <t>Line item</t>
  </si>
  <si>
    <t>Monthly amount</t>
  </si>
  <si>
    <t>% of income</t>
  </si>
  <si>
    <t>Income — take-home, not gross</t>
  </si>
  <si>
    <t>Take-home pay, earner 1</t>
  </si>
  <si>
    <t>What actually lands in the account each month.</t>
  </si>
  <si>
    <t>Take-home pay, earner 2</t>
  </si>
  <si>
    <t>Zero if there is only one income.</t>
  </si>
  <si>
    <t>Other reliable monthly income</t>
  </si>
  <si>
    <t>Only income you can count on every month.</t>
  </si>
  <si>
    <t>TOTAL MONTHLY INCOME</t>
  </si>
  <si>
    <t>Everything below is measured against this number.</t>
  </si>
  <si>
    <t>Housing</t>
  </si>
  <si>
    <t>Mortgage payment (principal, interest, tax, insurance)</t>
  </si>
  <si>
    <t>From the Cash-to-Close Estimator, or your lender.</t>
  </si>
  <si>
    <t>HOA or condo fee</t>
  </si>
  <si>
    <t>Zero if there is no association.</t>
  </si>
  <si>
    <t>Electric</t>
  </si>
  <si>
    <t>Ask the seller or the utility for the prior 12 months.</t>
  </si>
  <si>
    <t>Gas or heating oil</t>
  </si>
  <si>
    <t>Winter is not the same as the annual average. Use the annual average.</t>
  </si>
  <si>
    <t>Water, sewer and trash</t>
  </si>
  <si>
    <t>Often billed quarterly. Divide by three.</t>
  </si>
  <si>
    <t>Internet and phone</t>
  </si>
  <si>
    <t>Include any equipment rental.</t>
  </si>
  <si>
    <t>Home maintenance reserve</t>
  </si>
  <si>
    <t>One percent of the purchase price per year is the usual rule.</t>
  </si>
  <si>
    <t>TOTAL HOUSING</t>
  </si>
  <si>
    <t>Everything it costs to keep the house running.</t>
  </si>
  <si>
    <t>Everything else</t>
  </si>
  <si>
    <t>Groceries and household supplies</t>
  </si>
  <si>
    <t>Fuel, tolls, parking and transit</t>
  </si>
  <si>
    <t>Use the Commuting Cost Tracker if the move changed your commute.</t>
  </si>
  <si>
    <t>Auto insurance and registration</t>
  </si>
  <si>
    <t>Premiums often change when you change address.</t>
  </si>
  <si>
    <t>Health, dental and vision premiums</t>
  </si>
  <si>
    <t>Only the part you pay.</t>
  </si>
  <si>
    <t>Childcare, school and activities</t>
  </si>
  <si>
    <t>Debt payments other than the mortgage</t>
  </si>
  <si>
    <t>Auto loans, student loans, minimum card payments.</t>
  </si>
  <si>
    <t>Subscriptions and memberships</t>
  </si>
  <si>
    <t>Personal, clothing and household</t>
  </si>
  <si>
    <t>TOTAL OTHER EXPENSES</t>
  </si>
  <si>
    <t>Savings</t>
  </si>
  <si>
    <t>Retirement contributions</t>
  </si>
  <si>
    <t>Only what comes out after your take-home pay is counted.</t>
  </si>
  <si>
    <t>Emergency fund</t>
  </si>
  <si>
    <t>Rebuilding this after a move is the whole point of the year.</t>
  </si>
  <si>
    <t>Education savings</t>
  </si>
  <si>
    <t>529 or equivalent.</t>
  </si>
  <si>
    <t>TOTAL SAVINGS</t>
  </si>
  <si>
    <t>Does the first year work?</t>
  </si>
  <si>
    <t>MONTHLY SURPLUS OR SHORTFALL</t>
  </si>
  <si>
    <t>Income minus housing, other expenses and savings.</t>
  </si>
  <si>
    <t>Savings rate</t>
  </si>
  <si>
    <t>Total savings divided by take-home income.</t>
  </si>
  <si>
    <t>Housing as % of take-home income</t>
  </si>
  <si>
    <t>Above 35% of take-home is where budgets start to fail.</t>
  </si>
  <si>
    <t>Housing ratio status</t>
  </si>
  <si>
    <t>The move itself</t>
  </si>
  <si>
    <t>Total move cost (actual)</t>
  </si>
  <si>
    <t>Pulled from the Move Costs tab.</t>
  </si>
  <si>
    <t>Total move cost (estimated)</t>
  </si>
  <si>
    <t>Cash reserve after closing</t>
  </si>
  <si>
    <t>From the Cash-to-Close Estimator, or your own figure.</t>
  </si>
  <si>
    <t>Cash left after the move is paid for</t>
  </si>
  <si>
    <t>Reserve minus the actual move cost.</t>
  </si>
  <si>
    <t>Months of expenses that covers</t>
  </si>
  <si>
    <t>Cash left divided by housing plus other expenses.</t>
  </si>
  <si>
    <t>Moving and First-Year Planner — How to Use This Workbook</t>
  </si>
  <si>
    <t>Purpose</t>
  </si>
  <si>
    <t>Find out whether a house works before you sign for it, by pricing the move itself and then running a full month of the new household against your actual take-home pay.</t>
  </si>
  <si>
    <t>Best use</t>
  </si>
  <si>
    <t>Deciding between houses, deciding whether to move at all, and setting a realistic first-year budget once the decision is made.</t>
  </si>
  <si>
    <t>Important limitation</t>
  </si>
  <si>
    <t>The first-year budget is only as good as the utility and tax figures you put into it. Ask the seller or the utility for the prior twelve months rather than guessing, and use the new county assessment rather than the seller's old tax bill.</t>
  </si>
  <si>
    <t>Step 1</t>
  </si>
  <si>
    <t>On the Move Costs tab, fill in the Estimate column when you start planning. Leave Actual blank.</t>
  </si>
  <si>
    <t>Step 2</t>
  </si>
  <si>
    <t>Fill in the Actual column as bills arrive. Variance shows where the estimate was wrong, which is worth knowing before the next move.</t>
  </si>
  <si>
    <t>Step 3</t>
  </si>
  <si>
    <t>On the First-Year Budget tab, enter take-home pay, not gross salary. Every ratio in this workbook is built on money that actually reaches your account.</t>
  </si>
  <si>
    <t>Step 4</t>
  </si>
  <si>
    <t>Fill in the housing block. The maintenance reserve line is not optional — it is the line that separates a house that works from one that quietly drains the emergency fund.</t>
  </si>
  <si>
    <t>Step 5</t>
  </si>
  <si>
    <t>Fill in the other expenses and savings blocks.</t>
  </si>
  <si>
    <t>Step 6</t>
  </si>
  <si>
    <t>Read MONTHLY SURPLUS OR SHORTFALL. A negative number means the house does not fit at the savings rate you entered, and one of the three has to give.</t>
  </si>
  <si>
    <t>Step 7</t>
  </si>
  <si>
    <t>Check the bottom block. If the move empties the reserve, the first broken appliance goes on a credit card.</t>
  </si>
  <si>
    <t>Notes on the math</t>
  </si>
  <si>
    <t>The percentage column measures every line against total take-home income, not gross pay, which is why the housing thresholds here (28% comfortable, 35% workable) are stricter than the gross-income ratios a lender 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</si>
</sst>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25" x14ac:knownFonts="1">
    <font>
      <sz val="11"/>
      <color theme="1"/>
      <name val="Calibri"/>
      <family val="2"/>
      <scheme val="minor"/>
    </font>
    <font>
      <b/>
      <sz val="16"/>
      <color rgb="FFFFFFFF"/>
      <name val="Aptos Narrow"/>
    </font>
    <font>
      <b/>
      <sz val="14"/>
      <color rgb="FF005346"/>
      <name val="Aptos Narrow"/>
    </font>
    <font>
      <sz val="14"/>
      <color rgb="FF000000"/>
      <name val="Aptos Narrow"/>
    </font>
    <font>
      <sz val="14"/>
      <color rgb="FF3F3F76"/>
      <name val="Aptos Narrow"/>
    </font>
    <font>
      <b/>
      <sz val="14"/>
      <color rgb="FFFA7D00"/>
      <name val="Aptos Narrow"/>
    </font>
    <font>
      <b/>
      <sz val="14"/>
      <color rgb="FF3F3F76"/>
      <name val="Aptos Narrow"/>
    </font>
    <font>
      <sz val="14"/>
      <color rgb="FF00534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6">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40">
    <xf numFmtId="0" fontId="0" fillId="0" borderId="0" xfId="0"/>
    <xf numFmtId="0" fontId="2" fillId="3" borderId="1" xfId="0" applyFont="1" applyFill="1" applyBorder="1" applyAlignment="1">
      <alignment horizontal="center" vertical="center" wrapText="1"/>
    </xf>
    <xf numFmtId="0" fontId="3" fillId="0" borderId="1" xfId="0" applyFont="1" applyBorder="1" applyAlignment="1">
      <alignment horizontal="left" vertical="center" indent="1"/>
    </xf>
    <xf numFmtId="164" fontId="4" fillId="4" borderId="1" xfId="0" applyNumberFormat="1" applyFont="1" applyFill="1" applyBorder="1" applyAlignment="1">
      <alignment horizontal="right" vertical="center"/>
    </xf>
    <xf numFmtId="164" fontId="5" fillId="5" borderId="1" xfId="0" applyNumberFormat="1" applyFont="1" applyFill="1" applyBorder="1" applyAlignment="1">
      <alignment horizontal="right" vertical="center"/>
    </xf>
    <xf numFmtId="10" fontId="5" fillId="5" borderId="1" xfId="0" applyNumberFormat="1" applyFont="1" applyFill="1" applyBorder="1" applyAlignment="1">
      <alignment horizontal="right" vertical="center"/>
    </xf>
    <xf numFmtId="0" fontId="3" fillId="0" borderId="1" xfId="0" applyFont="1" applyBorder="1" applyAlignment="1">
      <alignment horizontal="left" vertical="center" wrapText="1" indent="1"/>
    </xf>
    <xf numFmtId="0" fontId="2" fillId="6" borderId="1" xfId="0" applyFont="1" applyFill="1" applyBorder="1" applyAlignment="1">
      <alignment horizontal="left" vertical="center" indent="1"/>
    </xf>
    <xf numFmtId="164" fontId="2" fillId="6" borderId="1" xfId="0" applyNumberFormat="1" applyFont="1" applyFill="1" applyBorder="1" applyAlignment="1">
      <alignment horizontal="right" vertical="center"/>
    </xf>
    <xf numFmtId="10" fontId="2" fillId="6" borderId="1" xfId="0" applyNumberFormat="1" applyFont="1" applyFill="1" applyBorder="1" applyAlignment="1">
      <alignment horizontal="right" vertical="center"/>
    </xf>
    <xf numFmtId="0" fontId="6"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7" fillId="6" borderId="1" xfId="0" applyFont="1" applyFill="1" applyBorder="1" applyAlignment="1">
      <alignment horizontal="left" vertical="center" indent="1"/>
    </xf>
    <xf numFmtId="0" fontId="3" fillId="0" borderId="0" xfId="0" applyFont="1"/>
    <xf numFmtId="165" fontId="5" fillId="5" borderId="1" xfId="0" applyNumberFormat="1" applyFont="1" applyFill="1" applyBorder="1" applyAlignment="1">
      <alignment horizontal="right" vertical="center"/>
    </xf>
    <xf numFmtId="0" fontId="8" fillId="9" borderId="2" xfId="0" applyFont="1" applyFill="1" applyBorder="1"/>
    <xf numFmtId="0" fontId="8" fillId="11" borderId="2" xfId="0" applyFont="1" applyFill="1" applyBorder="1"/>
    <xf numFmtId="0" fontId="12" fillId="11" borderId="2" xfId="0" applyFont="1" applyFill="1" applyBorder="1" applyAlignment="1">
      <alignment vertical="center" wrapText="1"/>
    </xf>
    <xf numFmtId="0" fontId="22" fillId="12" borderId="3" xfId="0" applyFont="1" applyFill="1" applyBorder="1" applyAlignment="1">
      <alignment horizontal="center"/>
    </xf>
    <xf numFmtId="0" fontId="23" fillId="13" borderId="4" xfId="0" applyFont="1" applyFill="1" applyBorder="1" applyAlignment="1">
      <alignment horizontal="left" vertical="center" wrapText="1" indent="1"/>
    </xf>
    <xf numFmtId="0" fontId="24" fillId="14" borderId="5" xfId="0" applyFont="1" applyFill="1" applyBorder="1" applyAlignment="1">
      <alignment horizontal="left" vertical="center" wrapText="1" indent="1"/>
    </xf>
    <xf numFmtId="0" fontId="11" fillId="10" borderId="2" xfId="0" applyFont="1" applyFill="1" applyBorder="1" applyAlignment="1">
      <alignment horizontal="left" vertical="top" wrapText="1"/>
    </xf>
    <xf numFmtId="0" fontId="8" fillId="7" borderId="2" xfId="0" applyFont="1" applyFill="1" applyBorder="1"/>
    <xf numFmtId="0" fontId="21" fillId="8" borderId="2" xfId="0" applyFont="1" applyFill="1" applyBorder="1" applyAlignment="1">
      <alignment horizontal="center" vertical="center" wrapText="1"/>
    </xf>
    <xf numFmtId="0" fontId="15" fillId="7" borderId="2" xfId="0" applyFont="1" applyFill="1" applyBorder="1"/>
    <xf numFmtId="0" fontId="20" fillId="7" borderId="2" xfId="0" applyFont="1" applyFill="1" applyBorder="1" applyAlignment="1">
      <alignment horizontal="left" vertical="center"/>
    </xf>
    <xf numFmtId="0" fontId="17" fillId="7" borderId="2" xfId="0" applyFont="1" applyFill="1" applyBorder="1"/>
    <xf numFmtId="0" fontId="18" fillId="7" borderId="2" xfId="0" applyFont="1" applyFill="1" applyBorder="1" applyAlignment="1">
      <alignment horizontal="left" vertical="center"/>
    </xf>
    <xf numFmtId="0" fontId="19" fillId="7" borderId="2" xfId="0" applyFont="1" applyFill="1" applyBorder="1"/>
    <xf numFmtId="0" fontId="13" fillId="11" borderId="2"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5" fillId="11" borderId="2" xfId="0" applyFont="1" applyFill="1" applyBorder="1" applyAlignment="1">
      <alignment horizontal="center"/>
    </xf>
    <xf numFmtId="0" fontId="9" fillId="11" borderId="2" xfId="0" applyFont="1" applyFill="1" applyBorder="1" applyAlignment="1">
      <alignment horizontal="center" wrapText="1"/>
    </xf>
    <xf numFmtId="0" fontId="8" fillId="11" borderId="2" xfId="0" applyFont="1" applyFill="1" applyBorder="1" applyAlignment="1">
      <alignment horizontal="center"/>
    </xf>
    <xf numFmtId="0" fontId="11" fillId="10" borderId="2" xfId="0" applyFont="1" applyFill="1" applyBorder="1" applyAlignment="1">
      <alignment horizontal="left" vertical="center" wrapText="1"/>
    </xf>
    <xf numFmtId="0" fontId="16" fillId="10" borderId="2" xfId="0" applyFont="1" applyFill="1" applyBorder="1" applyAlignment="1">
      <alignment horizontal="left" vertical="center" wrapText="1"/>
    </xf>
    <xf numFmtId="0" fontId="10" fillId="11" borderId="2" xfId="0" applyFont="1" applyFill="1" applyBorder="1" applyAlignment="1">
      <alignment horizontal="center" vertical="center" wrapText="1"/>
    </xf>
    <xf numFmtId="0" fontId="1" fillId="2" borderId="0" xfId="0" applyFont="1" applyFill="1" applyAlignment="1">
      <alignment horizontal="left" vertical="center" indent="1"/>
    </xf>
    <xf numFmtId="0" fontId="0" fillId="2" borderId="0" xfId="0" applyFill="1"/>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life_decisions_worksheets&amp;utm_content=moving_first_year_planner" TargetMode="External"/><Relationship Id="rId1" Type="http://schemas.openxmlformats.org/officeDocument/2006/relationships/hyperlink" Target="https://earlylifeinvestments.beehiiv.com/?utm_source=worksheet&amp;utm_medium=xlsx&amp;utm_campaign=life_decisions_worksheets&amp;utm_content=moving_first_year_plan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6"/>
      <c r="C2" s="16"/>
      <c r="D2" s="16"/>
      <c r="E2" s="32" t="s">
        <v>0</v>
      </c>
      <c r="F2" s="33"/>
      <c r="G2" s="33"/>
      <c r="H2" s="33"/>
      <c r="I2" s="33"/>
      <c r="J2" s="33"/>
      <c r="K2" s="33"/>
      <c r="L2" s="33"/>
      <c r="M2" s="33"/>
    </row>
    <row r="3" spans="2:13" ht="18" customHeight="1" x14ac:dyDescent="0.2">
      <c r="B3" s="16"/>
      <c r="C3" s="16"/>
      <c r="D3" s="16"/>
      <c r="E3" s="33"/>
      <c r="F3" s="33"/>
      <c r="G3" s="33"/>
      <c r="H3" s="33"/>
      <c r="I3" s="33"/>
      <c r="J3" s="33"/>
      <c r="K3" s="33"/>
      <c r="L3" s="33"/>
      <c r="M3" s="33"/>
    </row>
    <row r="4" spans="2:13" ht="18" customHeight="1" x14ac:dyDescent="0.2">
      <c r="B4" s="16"/>
      <c r="C4" s="16"/>
      <c r="D4" s="16"/>
      <c r="E4" s="36" t="s">
        <v>1</v>
      </c>
      <c r="F4" s="33"/>
      <c r="G4" s="33"/>
      <c r="H4" s="33"/>
      <c r="I4" s="33"/>
      <c r="J4" s="33"/>
      <c r="K4" s="33"/>
      <c r="L4" s="33"/>
      <c r="M4" s="33"/>
    </row>
    <row r="5" spans="2:13" ht="18" customHeight="1" x14ac:dyDescent="0.2">
      <c r="B5" s="16"/>
      <c r="C5" s="16"/>
      <c r="D5" s="16"/>
      <c r="E5" s="33"/>
      <c r="F5" s="33"/>
      <c r="G5" s="33"/>
      <c r="H5" s="33"/>
      <c r="I5" s="33"/>
      <c r="J5" s="33"/>
      <c r="K5" s="33"/>
      <c r="L5" s="33"/>
      <c r="M5" s="33"/>
    </row>
    <row r="6" spans="2:13" ht="18" customHeight="1" x14ac:dyDescent="0.2">
      <c r="B6" s="16"/>
      <c r="C6" s="16"/>
      <c r="D6" s="16"/>
      <c r="E6" s="30" t="s">
        <v>2</v>
      </c>
      <c r="F6" s="31"/>
      <c r="G6" s="31"/>
      <c r="H6" s="31"/>
      <c r="I6" s="31"/>
      <c r="J6" s="31"/>
      <c r="K6" s="31"/>
      <c r="L6" s="31"/>
      <c r="M6" s="31"/>
    </row>
    <row r="7" spans="2:13" ht="18" customHeight="1" x14ac:dyDescent="0.2">
      <c r="B7" s="16"/>
      <c r="C7" s="16"/>
      <c r="D7" s="16"/>
      <c r="E7" s="31"/>
      <c r="F7" s="31"/>
      <c r="G7" s="31"/>
      <c r="H7" s="31"/>
      <c r="I7" s="31"/>
      <c r="J7" s="31"/>
      <c r="K7" s="31"/>
      <c r="L7" s="31"/>
      <c r="M7" s="31"/>
    </row>
    <row r="8" spans="2:13" ht="18" customHeight="1" x14ac:dyDescent="0.2">
      <c r="B8" s="16"/>
      <c r="C8" s="16"/>
      <c r="D8" s="16"/>
      <c r="E8" s="29" t="s">
        <v>3</v>
      </c>
      <c r="F8" s="29"/>
      <c r="G8" s="29"/>
      <c r="H8" s="29"/>
      <c r="I8" s="29" t="s">
        <v>4</v>
      </c>
      <c r="J8" s="29"/>
      <c r="K8" s="29"/>
      <c r="L8" s="29"/>
      <c r="M8" s="17"/>
    </row>
    <row r="9" spans="2:13" ht="21" customHeight="1" x14ac:dyDescent="0.2">
      <c r="B9" s="16"/>
      <c r="C9" s="16"/>
      <c r="D9" s="16"/>
      <c r="E9" s="29"/>
      <c r="F9" s="29"/>
      <c r="G9" s="29"/>
      <c r="H9" s="29"/>
      <c r="I9" s="29"/>
      <c r="J9" s="29"/>
      <c r="K9" s="29"/>
      <c r="L9" s="29"/>
      <c r="M9" s="17"/>
    </row>
    <row r="10" spans="2:13" ht="4" customHeight="1" x14ac:dyDescent="0.2">
      <c r="B10" s="15"/>
      <c r="C10" s="15"/>
      <c r="D10" s="15"/>
      <c r="E10" s="15"/>
      <c r="F10" s="15"/>
      <c r="G10" s="15"/>
      <c r="H10" s="15"/>
      <c r="I10" s="15"/>
      <c r="J10" s="15"/>
      <c r="K10" s="15"/>
      <c r="L10" s="15"/>
      <c r="M10" s="15"/>
    </row>
    <row r="11" spans="2:13" ht="6" customHeight="1" x14ac:dyDescent="0.2"/>
    <row r="12" spans="2:13" ht="20" customHeight="1" x14ac:dyDescent="0.25">
      <c r="B12" s="27" t="s">
        <v>5</v>
      </c>
      <c r="C12" s="28"/>
      <c r="D12" s="28"/>
      <c r="E12" s="28"/>
      <c r="F12" s="28"/>
      <c r="G12" s="28"/>
      <c r="H12" s="28"/>
      <c r="I12" s="28"/>
      <c r="J12" s="28"/>
      <c r="K12" s="28"/>
      <c r="L12" s="28"/>
      <c r="M12" s="28"/>
    </row>
    <row r="13" spans="2:13" ht="20" customHeight="1" x14ac:dyDescent="0.2">
      <c r="B13" s="35" t="s">
        <v>6</v>
      </c>
      <c r="C13" s="26"/>
      <c r="D13" s="26"/>
      <c r="E13" s="26"/>
      <c r="F13" s="26"/>
      <c r="G13" s="26"/>
      <c r="H13" s="26"/>
      <c r="I13" s="26"/>
      <c r="J13" s="26"/>
      <c r="K13" s="26"/>
      <c r="L13" s="26"/>
      <c r="M13" s="26"/>
    </row>
    <row r="14" spans="2:13" ht="20" customHeight="1" x14ac:dyDescent="0.2">
      <c r="B14" s="26"/>
      <c r="C14" s="26"/>
      <c r="D14" s="26"/>
      <c r="E14" s="26"/>
      <c r="F14" s="26"/>
      <c r="G14" s="26"/>
      <c r="H14" s="26"/>
      <c r="I14" s="26"/>
      <c r="J14" s="26"/>
      <c r="K14" s="26"/>
      <c r="L14" s="26"/>
      <c r="M14" s="26"/>
    </row>
    <row r="15" spans="2:13" ht="20" customHeight="1" x14ac:dyDescent="0.2">
      <c r="B15" s="26"/>
      <c r="C15" s="26"/>
      <c r="D15" s="26"/>
      <c r="E15" s="26"/>
      <c r="F15" s="26"/>
      <c r="G15" s="26"/>
      <c r="H15" s="26"/>
      <c r="I15" s="26"/>
      <c r="J15" s="26"/>
      <c r="K15" s="26"/>
      <c r="L15" s="26"/>
      <c r="M15" s="26"/>
    </row>
    <row r="16" spans="2:13" ht="8" customHeight="1" x14ac:dyDescent="0.2"/>
    <row r="17" spans="2:13" ht="20" customHeight="1" x14ac:dyDescent="0.25">
      <c r="B17" s="25" t="s">
        <v>7</v>
      </c>
      <c r="C17" s="26"/>
      <c r="D17" s="26"/>
      <c r="E17" s="26"/>
      <c r="F17" s="26"/>
      <c r="G17" s="26"/>
      <c r="H17" s="26"/>
      <c r="I17" s="26"/>
      <c r="J17" s="26"/>
      <c r="K17" s="26"/>
      <c r="L17" s="26"/>
      <c r="M17" s="26"/>
    </row>
    <row r="18" spans="2:13" ht="18" customHeight="1" x14ac:dyDescent="0.2">
      <c r="B18" s="34" t="s">
        <v>8</v>
      </c>
      <c r="C18" s="22"/>
      <c r="D18" s="22"/>
      <c r="E18" s="22"/>
      <c r="F18" s="22"/>
      <c r="G18" s="22"/>
      <c r="H18" s="22"/>
      <c r="I18" s="22"/>
      <c r="J18" s="22"/>
      <c r="K18" s="22"/>
      <c r="L18" s="22"/>
      <c r="M18" s="22"/>
    </row>
    <row r="19" spans="2:13" ht="18" customHeight="1" x14ac:dyDescent="0.2">
      <c r="B19" s="34" t="s">
        <v>9</v>
      </c>
      <c r="C19" s="22"/>
      <c r="D19" s="22"/>
      <c r="E19" s="22"/>
      <c r="F19" s="22"/>
      <c r="G19" s="22"/>
      <c r="H19" s="22"/>
      <c r="I19" s="22"/>
      <c r="J19" s="22"/>
      <c r="K19" s="22"/>
      <c r="L19" s="22"/>
      <c r="M19" s="22"/>
    </row>
    <row r="20" spans="2:13" ht="8" customHeight="1" x14ac:dyDescent="0.2"/>
    <row r="21" spans="2:13" ht="20" customHeight="1" x14ac:dyDescent="0.25">
      <c r="B21" s="25" t="s">
        <v>10</v>
      </c>
      <c r="C21" s="26"/>
      <c r="D21" s="26"/>
      <c r="E21" s="26"/>
      <c r="F21" s="26"/>
      <c r="G21" s="26"/>
      <c r="H21" s="26"/>
      <c r="I21" s="26"/>
      <c r="J21" s="26"/>
      <c r="K21" s="26"/>
      <c r="L21" s="26"/>
      <c r="M21" s="26"/>
    </row>
    <row r="22" spans="2:13" ht="18" customHeight="1" x14ac:dyDescent="0.2">
      <c r="B22" s="21" t="s">
        <v>11</v>
      </c>
      <c r="C22" s="22"/>
      <c r="D22" s="22"/>
      <c r="E22" s="22"/>
      <c r="F22" s="22"/>
      <c r="G22" s="22"/>
      <c r="H22" s="22"/>
      <c r="I22" s="22"/>
      <c r="J22" s="22"/>
      <c r="K22" s="22"/>
      <c r="L22" s="22"/>
      <c r="M22" s="22"/>
    </row>
    <row r="23" spans="2:13" ht="18" customHeight="1" x14ac:dyDescent="0.2">
      <c r="B23" s="22"/>
      <c r="C23" s="22"/>
      <c r="D23" s="22"/>
      <c r="E23" s="22"/>
      <c r="F23" s="22"/>
      <c r="G23" s="22"/>
      <c r="H23" s="22"/>
      <c r="I23" s="22"/>
      <c r="J23" s="22"/>
      <c r="K23" s="22"/>
      <c r="L23" s="22"/>
      <c r="M23" s="22"/>
    </row>
    <row r="24" spans="2:13" ht="18" customHeight="1" x14ac:dyDescent="0.2">
      <c r="B24" s="22"/>
      <c r="C24" s="22"/>
      <c r="D24" s="22"/>
      <c r="E24" s="22"/>
      <c r="F24" s="22"/>
      <c r="G24" s="22"/>
      <c r="H24" s="22"/>
      <c r="I24" s="22"/>
      <c r="J24" s="22"/>
      <c r="K24" s="22"/>
      <c r="L24" s="22"/>
      <c r="M24" s="22"/>
    </row>
    <row r="25" spans="2:13" ht="6" customHeight="1" x14ac:dyDescent="0.2"/>
    <row r="26" spans="2:13" ht="22" customHeight="1" x14ac:dyDescent="0.2">
      <c r="B26" s="23" t="s">
        <v>12</v>
      </c>
      <c r="C26" s="24"/>
      <c r="D26" s="24"/>
      <c r="E26" s="24"/>
      <c r="F26" s="24"/>
      <c r="G26" s="24"/>
      <c r="H26" s="24"/>
      <c r="I26" s="24"/>
      <c r="J26" s="24"/>
      <c r="K26" s="24"/>
      <c r="L26" s="24"/>
      <c r="M26" s="24"/>
    </row>
    <row r="28" spans="2:13" ht="19" x14ac:dyDescent="0.25">
      <c r="B28" s="18" t="s">
        <v>13</v>
      </c>
      <c r="C28" s="18"/>
      <c r="D28" s="18"/>
      <c r="E28" s="18"/>
      <c r="F28" s="18"/>
      <c r="G28" s="18"/>
      <c r="H28" s="18"/>
      <c r="I28" s="18"/>
      <c r="J28" s="18"/>
      <c r="K28" s="18"/>
      <c r="L28" s="18"/>
      <c r="M28" s="18"/>
    </row>
    <row r="29" spans="2:13" ht="49.5" customHeight="1" x14ac:dyDescent="0.2">
      <c r="B29" s="19" t="s">
        <v>14</v>
      </c>
      <c r="C29" s="19"/>
      <c r="D29" s="19"/>
      <c r="E29" s="19"/>
      <c r="F29" s="19"/>
      <c r="G29" s="19"/>
      <c r="H29" s="19"/>
      <c r="I29" s="19"/>
      <c r="J29" s="19"/>
      <c r="K29" s="19"/>
      <c r="L29" s="19"/>
      <c r="M29" s="19"/>
    </row>
    <row r="30" spans="2:13" ht="9" customHeight="1" x14ac:dyDescent="0.2"/>
    <row r="31" spans="2:13" ht="49.5" customHeight="1" x14ac:dyDescent="0.2">
      <c r="B31" s="19" t="s">
        <v>15</v>
      </c>
      <c r="C31" s="19"/>
      <c r="D31" s="19"/>
      <c r="E31" s="19"/>
      <c r="F31" s="19"/>
      <c r="G31" s="19"/>
      <c r="H31" s="19"/>
      <c r="I31" s="19"/>
      <c r="J31" s="19"/>
      <c r="K31" s="19"/>
      <c r="L31" s="19"/>
      <c r="M31" s="19"/>
    </row>
    <row r="32" spans="2:13" ht="9" customHeight="1" x14ac:dyDescent="0.2"/>
    <row r="33" spans="2:13" ht="34" customHeight="1" x14ac:dyDescent="0.2">
      <c r="B33" s="20" t="s">
        <v>16</v>
      </c>
      <c r="C33" s="20"/>
      <c r="D33" s="20"/>
      <c r="E33" s="20"/>
      <c r="F33" s="20"/>
      <c r="G33" s="20"/>
      <c r="H33" s="20"/>
      <c r="I33" s="20"/>
      <c r="J33" s="20"/>
      <c r="K33" s="20"/>
      <c r="L33" s="20"/>
      <c r="M33" s="20"/>
    </row>
    <row r="34" spans="2:13" ht="9" customHeight="1" x14ac:dyDescent="0.2"/>
    <row r="35" spans="2:13" ht="34" customHeight="1" x14ac:dyDescent="0.2">
      <c r="B35" s="20" t="s">
        <v>17</v>
      </c>
      <c r="C35" s="20"/>
      <c r="D35" s="20"/>
      <c r="E35" s="20"/>
      <c r="F35" s="20"/>
      <c r="G35" s="20"/>
      <c r="H35" s="20"/>
      <c r="I35" s="20"/>
      <c r="J35" s="20"/>
      <c r="K35" s="20"/>
      <c r="L35" s="20"/>
      <c r="M35" s="20"/>
    </row>
    <row r="36" spans="2:13" ht="9" customHeight="1" x14ac:dyDescent="0.2"/>
    <row r="37" spans="2:13" ht="34" customHeight="1" x14ac:dyDescent="0.2">
      <c r="B37" s="20" t="s">
        <v>18</v>
      </c>
      <c r="C37" s="20"/>
      <c r="D37" s="20"/>
      <c r="E37" s="20"/>
      <c r="F37" s="20"/>
      <c r="G37" s="20"/>
      <c r="H37" s="20"/>
      <c r="I37" s="20"/>
      <c r="J37" s="20"/>
      <c r="K37" s="20"/>
      <c r="L37" s="20"/>
      <c r="M37" s="20"/>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B1:G27"/>
  <sheetViews>
    <sheetView showGridLines="0" tabSelected="1" workbookViewId="0">
      <pane xSplit="2" ySplit="3" topLeftCell="C4" activePane="bottomRight" state="frozen"/>
      <selection pane="topRight"/>
      <selection pane="bottomLeft"/>
      <selection pane="bottomRight" activeCell="E39" sqref="E39"/>
    </sheetView>
  </sheetViews>
  <sheetFormatPr baseColWidth="10" defaultColWidth="8.83203125" defaultRowHeight="15" x14ac:dyDescent="0.2"/>
  <cols>
    <col min="1" max="1" width="2.5" customWidth="1"/>
    <col min="2" max="2" width="40" customWidth="1"/>
    <col min="3" max="5" width="16" customWidth="1"/>
    <col min="6" max="6" width="14" customWidth="1"/>
    <col min="7" max="7" width="57" customWidth="1"/>
  </cols>
  <sheetData>
    <row r="1" spans="2:7" ht="26" customHeight="1" x14ac:dyDescent="0.2">
      <c r="B1" s="39" t="s">
        <v>19</v>
      </c>
      <c r="C1" s="39"/>
      <c r="D1" s="39"/>
      <c r="E1" s="39"/>
      <c r="F1" s="39"/>
      <c r="G1" s="39"/>
    </row>
    <row r="3" spans="2:7" ht="32" customHeight="1" x14ac:dyDescent="0.2">
      <c r="B3" s="1" t="s">
        <v>20</v>
      </c>
      <c r="C3" s="1" t="s">
        <v>21</v>
      </c>
      <c r="D3" s="1" t="s">
        <v>22</v>
      </c>
      <c r="E3" s="1" t="s">
        <v>23</v>
      </c>
      <c r="F3" s="1" t="s">
        <v>24</v>
      </c>
      <c r="G3" s="1" t="s">
        <v>25</v>
      </c>
    </row>
    <row r="4" spans="2:7" ht="20" x14ac:dyDescent="0.2">
      <c r="B4" s="2" t="s">
        <v>26</v>
      </c>
      <c r="C4" s="3">
        <v>4200</v>
      </c>
      <c r="D4" s="3">
        <v>4680</v>
      </c>
      <c r="E4" s="4">
        <f t="shared" ref="E4:E23" si="0">IF(D4="","",D4-C4)</f>
        <v>480</v>
      </c>
      <c r="F4" s="5">
        <f t="shared" ref="F4:F23" si="1">IFERROR(IF(D4="","",E4/C4),"")</f>
        <v>0.11428571428571428</v>
      </c>
      <c r="G4" s="6" t="s">
        <v>27</v>
      </c>
    </row>
    <row r="5" spans="2:7" ht="20" x14ac:dyDescent="0.2">
      <c r="B5" s="2" t="s">
        <v>28</v>
      </c>
      <c r="C5" s="3">
        <v>0</v>
      </c>
      <c r="D5" s="3">
        <v>0</v>
      </c>
      <c r="E5" s="4">
        <f t="shared" si="0"/>
        <v>0</v>
      </c>
      <c r="F5" s="5" t="str">
        <f t="shared" si="1"/>
        <v/>
      </c>
      <c r="G5" s="6" t="s">
        <v>29</v>
      </c>
    </row>
    <row r="6" spans="2:7" ht="20" x14ac:dyDescent="0.2">
      <c r="B6" s="2" t="s">
        <v>30</v>
      </c>
      <c r="C6" s="3">
        <v>260</v>
      </c>
      <c r="D6" s="3">
        <v>315</v>
      </c>
      <c r="E6" s="4">
        <f t="shared" si="0"/>
        <v>55</v>
      </c>
      <c r="F6" s="5">
        <f t="shared" si="1"/>
        <v>0.21153846153846154</v>
      </c>
      <c r="G6" s="6" t="s">
        <v>31</v>
      </c>
    </row>
    <row r="7" spans="2:7" ht="20" x14ac:dyDescent="0.2">
      <c r="B7" s="2" t="s">
        <v>32</v>
      </c>
      <c r="C7" s="3">
        <v>0</v>
      </c>
      <c r="D7" s="3">
        <v>0</v>
      </c>
      <c r="E7" s="4">
        <f t="shared" si="0"/>
        <v>0</v>
      </c>
      <c r="F7" s="5" t="str">
        <f t="shared" si="1"/>
        <v/>
      </c>
      <c r="G7" s="6" t="s">
        <v>33</v>
      </c>
    </row>
    <row r="8" spans="2:7" ht="20" x14ac:dyDescent="0.2">
      <c r="B8" s="2" t="s">
        <v>34</v>
      </c>
      <c r="C8" s="3">
        <v>480</v>
      </c>
      <c r="D8" s="3">
        <v>412</v>
      </c>
      <c r="E8" s="4">
        <f t="shared" si="0"/>
        <v>-68</v>
      </c>
      <c r="F8" s="5">
        <f t="shared" si="1"/>
        <v>-0.14166666666666666</v>
      </c>
      <c r="G8" s="6" t="s">
        <v>35</v>
      </c>
    </row>
    <row r="9" spans="2:7" ht="20" x14ac:dyDescent="0.2">
      <c r="B9" s="2" t="s">
        <v>36</v>
      </c>
      <c r="C9" s="3">
        <v>350</v>
      </c>
      <c r="D9" s="3">
        <v>385</v>
      </c>
      <c r="E9" s="4">
        <f t="shared" si="0"/>
        <v>35</v>
      </c>
      <c r="F9" s="5">
        <f t="shared" si="1"/>
        <v>0.1</v>
      </c>
      <c r="G9" s="6" t="s">
        <v>37</v>
      </c>
    </row>
    <row r="10" spans="2:7" ht="20" x14ac:dyDescent="0.2">
      <c r="B10" s="2" t="s">
        <v>38</v>
      </c>
      <c r="C10" s="3">
        <v>300</v>
      </c>
      <c r="D10" s="3">
        <v>300</v>
      </c>
      <c r="E10" s="4">
        <f t="shared" si="0"/>
        <v>0</v>
      </c>
      <c r="F10" s="5">
        <f t="shared" si="1"/>
        <v>0</v>
      </c>
      <c r="G10" s="6" t="s">
        <v>39</v>
      </c>
    </row>
    <row r="11" spans="2:7" ht="20" x14ac:dyDescent="0.2">
      <c r="B11" s="2" t="s">
        <v>40</v>
      </c>
      <c r="C11" s="3">
        <v>250</v>
      </c>
      <c r="D11" s="3">
        <v>275</v>
      </c>
      <c r="E11" s="4">
        <f t="shared" si="0"/>
        <v>25</v>
      </c>
      <c r="F11" s="5">
        <f t="shared" si="1"/>
        <v>0.1</v>
      </c>
      <c r="G11" s="6" t="s">
        <v>41</v>
      </c>
    </row>
    <row r="12" spans="2:7" ht="20" x14ac:dyDescent="0.2">
      <c r="B12" s="2" t="s">
        <v>42</v>
      </c>
      <c r="C12" s="3">
        <v>320</v>
      </c>
      <c r="D12" s="3">
        <v>348</v>
      </c>
      <c r="E12" s="4">
        <f t="shared" si="0"/>
        <v>28</v>
      </c>
      <c r="F12" s="5">
        <f t="shared" si="1"/>
        <v>8.7499999999999994E-2</v>
      </c>
      <c r="G12" s="6" t="s">
        <v>43</v>
      </c>
    </row>
    <row r="13" spans="2:7" ht="20" x14ac:dyDescent="0.2">
      <c r="B13" s="2" t="s">
        <v>44</v>
      </c>
      <c r="C13" s="3">
        <v>900</v>
      </c>
      <c r="D13" s="3">
        <v>1240</v>
      </c>
      <c r="E13" s="4">
        <f t="shared" si="0"/>
        <v>340</v>
      </c>
      <c r="F13" s="5">
        <f t="shared" si="1"/>
        <v>0.37777777777777777</v>
      </c>
      <c r="G13" s="6" t="s">
        <v>45</v>
      </c>
    </row>
    <row r="14" spans="2:7" ht="20" x14ac:dyDescent="0.2">
      <c r="B14" s="2" t="s">
        <v>46</v>
      </c>
      <c r="C14" s="3">
        <v>1800</v>
      </c>
      <c r="D14" s="3">
        <v>1795</v>
      </c>
      <c r="E14" s="4">
        <f t="shared" si="0"/>
        <v>-5</v>
      </c>
      <c r="F14" s="5">
        <f t="shared" si="1"/>
        <v>-2.7777777777777779E-3</v>
      </c>
      <c r="G14" s="6" t="s">
        <v>47</v>
      </c>
    </row>
    <row r="15" spans="2:7" ht="20" x14ac:dyDescent="0.2">
      <c r="B15" s="2" t="s">
        <v>48</v>
      </c>
      <c r="C15" s="3">
        <v>1500</v>
      </c>
      <c r="D15" s="3">
        <v>980</v>
      </c>
      <c r="E15" s="4">
        <f t="shared" si="0"/>
        <v>-520</v>
      </c>
      <c r="F15" s="5">
        <f t="shared" si="1"/>
        <v>-0.34666666666666668</v>
      </c>
      <c r="G15" s="6" t="s">
        <v>49</v>
      </c>
    </row>
    <row r="16" spans="2:7" ht="20" x14ac:dyDescent="0.2">
      <c r="B16" s="2" t="s">
        <v>50</v>
      </c>
      <c r="C16" s="3">
        <v>600</v>
      </c>
      <c r="D16" s="3">
        <v>725</v>
      </c>
      <c r="E16" s="4">
        <f t="shared" si="0"/>
        <v>125</v>
      </c>
      <c r="F16" s="5">
        <f t="shared" si="1"/>
        <v>0.20833333333333334</v>
      </c>
      <c r="G16" s="6" t="s">
        <v>51</v>
      </c>
    </row>
    <row r="17" spans="2:7" ht="20" x14ac:dyDescent="0.2">
      <c r="B17" s="2" t="s">
        <v>52</v>
      </c>
      <c r="C17" s="3">
        <v>250</v>
      </c>
      <c r="D17" s="3">
        <v>318</v>
      </c>
      <c r="E17" s="4">
        <f t="shared" si="0"/>
        <v>68</v>
      </c>
      <c r="F17" s="5">
        <f t="shared" si="1"/>
        <v>0.27200000000000002</v>
      </c>
      <c r="G17" s="6" t="s">
        <v>53</v>
      </c>
    </row>
    <row r="18" spans="2:7" ht="20" x14ac:dyDescent="0.2">
      <c r="B18" s="2" t="s">
        <v>54</v>
      </c>
      <c r="C18" s="3">
        <v>200</v>
      </c>
      <c r="D18" s="3">
        <v>200</v>
      </c>
      <c r="E18" s="4">
        <f t="shared" si="0"/>
        <v>0</v>
      </c>
      <c r="F18" s="5">
        <f t="shared" si="1"/>
        <v>0</v>
      </c>
      <c r="G18" s="6" t="s">
        <v>55</v>
      </c>
    </row>
    <row r="19" spans="2:7" ht="20" x14ac:dyDescent="0.2">
      <c r="B19" s="2" t="s">
        <v>56</v>
      </c>
      <c r="C19" s="3">
        <v>800</v>
      </c>
      <c r="D19" s="3">
        <v>0</v>
      </c>
      <c r="E19" s="4">
        <f t="shared" si="0"/>
        <v>-800</v>
      </c>
      <c r="F19" s="5">
        <f t="shared" si="1"/>
        <v>-1</v>
      </c>
      <c r="G19" s="6" t="s">
        <v>57</v>
      </c>
    </row>
    <row r="20" spans="2:7" ht="19" x14ac:dyDescent="0.2">
      <c r="B20" s="2"/>
      <c r="C20" s="3"/>
      <c r="D20" s="3"/>
      <c r="E20" s="4" t="str">
        <f t="shared" si="0"/>
        <v/>
      </c>
      <c r="F20" s="5" t="str">
        <f t="shared" si="1"/>
        <v/>
      </c>
      <c r="G20" s="2"/>
    </row>
    <row r="21" spans="2:7" ht="19" x14ac:dyDescent="0.2">
      <c r="B21" s="2"/>
      <c r="C21" s="3"/>
      <c r="D21" s="3"/>
      <c r="E21" s="4" t="str">
        <f t="shared" si="0"/>
        <v/>
      </c>
      <c r="F21" s="5" t="str">
        <f t="shared" si="1"/>
        <v/>
      </c>
      <c r="G21" s="2"/>
    </row>
    <row r="22" spans="2:7" ht="19" x14ac:dyDescent="0.2">
      <c r="B22" s="2"/>
      <c r="C22" s="3"/>
      <c r="D22" s="3"/>
      <c r="E22" s="4" t="str">
        <f t="shared" si="0"/>
        <v/>
      </c>
      <c r="F22" s="5" t="str">
        <f t="shared" si="1"/>
        <v/>
      </c>
      <c r="G22" s="2"/>
    </row>
    <row r="23" spans="2:7" ht="19" x14ac:dyDescent="0.2">
      <c r="B23" s="2"/>
      <c r="C23" s="3"/>
      <c r="D23" s="3"/>
      <c r="E23" s="4" t="str">
        <f t="shared" si="0"/>
        <v/>
      </c>
      <c r="F23" s="5" t="str">
        <f t="shared" si="1"/>
        <v/>
      </c>
      <c r="G23" s="2"/>
    </row>
    <row r="24" spans="2:7" ht="40" x14ac:dyDescent="0.2">
      <c r="B24" s="7" t="s">
        <v>58</v>
      </c>
      <c r="C24" s="8">
        <f>SUM(C4:C23)</f>
        <v>12210</v>
      </c>
      <c r="D24" s="8">
        <f>SUM(D4:D23)</f>
        <v>11973</v>
      </c>
      <c r="E24" s="8">
        <f>D24-C24</f>
        <v>-237</v>
      </c>
      <c r="F24" s="9">
        <f>IFERROR(E24/C24,"")</f>
        <v>-1.9410319410319409E-2</v>
      </c>
      <c r="G24" s="6" t="s">
        <v>59</v>
      </c>
    </row>
    <row r="26" spans="2:7" ht="19" x14ac:dyDescent="0.2">
      <c r="B26" s="10" t="s">
        <v>60</v>
      </c>
    </row>
    <row r="27" spans="2:7" ht="19" x14ac:dyDescent="0.2">
      <c r="B27" s="11" t="s">
        <v>61</v>
      </c>
    </row>
  </sheetData>
  <mergeCells count="1">
    <mergeCell ref="B1:G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B1:E46"/>
  <sheetViews>
    <sheetView showGridLines="0" workbookViewId="0">
      <selection activeCell="B38" sqref="B38:E38"/>
    </sheetView>
  </sheetViews>
  <sheetFormatPr baseColWidth="10" defaultColWidth="8.83203125" defaultRowHeight="15" x14ac:dyDescent="0.2"/>
  <cols>
    <col min="1" max="1" width="2.5" customWidth="1"/>
    <col min="2" max="2" width="44" customWidth="1"/>
    <col min="3" max="3" width="18" customWidth="1"/>
    <col min="4" max="4" width="16" customWidth="1"/>
    <col min="5" max="5" width="62" customWidth="1"/>
  </cols>
  <sheetData>
    <row r="1" spans="2:5" ht="26" customHeight="1" x14ac:dyDescent="0.2">
      <c r="B1" s="37" t="s">
        <v>62</v>
      </c>
      <c r="C1" s="38"/>
      <c r="D1" s="38"/>
      <c r="E1" s="38"/>
    </row>
    <row r="3" spans="2:5" ht="32" customHeight="1" x14ac:dyDescent="0.2">
      <c r="B3" s="1" t="s">
        <v>63</v>
      </c>
      <c r="C3" s="1" t="s">
        <v>64</v>
      </c>
      <c r="D3" s="1" t="s">
        <v>65</v>
      </c>
      <c r="E3" s="1" t="s">
        <v>25</v>
      </c>
    </row>
    <row r="4" spans="2:5" ht="22" x14ac:dyDescent="0.2">
      <c r="B4" s="37" t="s">
        <v>66</v>
      </c>
      <c r="C4" s="38"/>
      <c r="D4" s="38"/>
      <c r="E4" s="38"/>
    </row>
    <row r="5" spans="2:5" ht="20" x14ac:dyDescent="0.25">
      <c r="B5" s="12" t="s">
        <v>67</v>
      </c>
      <c r="C5" s="3">
        <v>5400</v>
      </c>
      <c r="D5" s="13"/>
      <c r="E5" s="6" t="s">
        <v>68</v>
      </c>
    </row>
    <row r="6" spans="2:5" ht="20" x14ac:dyDescent="0.25">
      <c r="B6" s="12" t="s">
        <v>69</v>
      </c>
      <c r="C6" s="3">
        <v>3150</v>
      </c>
      <c r="D6" s="13"/>
      <c r="E6" s="6" t="s">
        <v>70</v>
      </c>
    </row>
    <row r="7" spans="2:5" ht="20" x14ac:dyDescent="0.25">
      <c r="B7" s="12" t="s">
        <v>71</v>
      </c>
      <c r="C7" s="3">
        <v>0</v>
      </c>
      <c r="D7" s="13"/>
      <c r="E7" s="6" t="s">
        <v>72</v>
      </c>
    </row>
    <row r="8" spans="2:5" ht="20" x14ac:dyDescent="0.25">
      <c r="B8" s="7" t="s">
        <v>73</v>
      </c>
      <c r="C8" s="8">
        <f>SUM(C5:C7)</f>
        <v>8550</v>
      </c>
      <c r="D8" s="13"/>
      <c r="E8" s="6" t="s">
        <v>74</v>
      </c>
    </row>
    <row r="9" spans="2:5" ht="22" x14ac:dyDescent="0.2">
      <c r="B9" s="37" t="s">
        <v>75</v>
      </c>
      <c r="C9" s="38"/>
      <c r="D9" s="38"/>
      <c r="E9" s="38"/>
    </row>
    <row r="10" spans="2:5" ht="20" x14ac:dyDescent="0.2">
      <c r="B10" s="12" t="s">
        <v>76</v>
      </c>
      <c r="C10" s="3">
        <v>2562</v>
      </c>
      <c r="D10" s="5">
        <f t="shared" ref="D10:D17" si="0">IFERROR(C10/$C$8,"")</f>
        <v>0.29964912280701755</v>
      </c>
      <c r="E10" s="6" t="s">
        <v>77</v>
      </c>
    </row>
    <row r="11" spans="2:5" ht="20" x14ac:dyDescent="0.2">
      <c r="B11" s="12" t="s">
        <v>78</v>
      </c>
      <c r="C11" s="3">
        <v>0</v>
      </c>
      <c r="D11" s="5">
        <f t="shared" si="0"/>
        <v>0</v>
      </c>
      <c r="E11" s="6" t="s">
        <v>79</v>
      </c>
    </row>
    <row r="12" spans="2:5" ht="20" x14ac:dyDescent="0.2">
      <c r="B12" s="12" t="s">
        <v>80</v>
      </c>
      <c r="C12" s="3">
        <v>165</v>
      </c>
      <c r="D12" s="5">
        <f t="shared" si="0"/>
        <v>1.9298245614035089E-2</v>
      </c>
      <c r="E12" s="6" t="s">
        <v>81</v>
      </c>
    </row>
    <row r="13" spans="2:5" ht="40" x14ac:dyDescent="0.2">
      <c r="B13" s="12" t="s">
        <v>82</v>
      </c>
      <c r="C13" s="3">
        <v>95</v>
      </c>
      <c r="D13" s="5">
        <f t="shared" si="0"/>
        <v>1.1111111111111112E-2</v>
      </c>
      <c r="E13" s="6" t="s">
        <v>83</v>
      </c>
    </row>
    <row r="14" spans="2:5" ht="20" x14ac:dyDescent="0.2">
      <c r="B14" s="12" t="s">
        <v>84</v>
      </c>
      <c r="C14" s="3">
        <v>110</v>
      </c>
      <c r="D14" s="5">
        <f t="shared" si="0"/>
        <v>1.2865497076023392E-2</v>
      </c>
      <c r="E14" s="6" t="s">
        <v>85</v>
      </c>
    </row>
    <row r="15" spans="2:5" ht="20" x14ac:dyDescent="0.2">
      <c r="B15" s="12" t="s">
        <v>86</v>
      </c>
      <c r="C15" s="3">
        <v>140</v>
      </c>
      <c r="D15" s="5">
        <f t="shared" si="0"/>
        <v>1.6374269005847954E-2</v>
      </c>
      <c r="E15" s="6" t="s">
        <v>87</v>
      </c>
    </row>
    <row r="16" spans="2:5" ht="20" x14ac:dyDescent="0.2">
      <c r="B16" s="12" t="s">
        <v>88</v>
      </c>
      <c r="C16" s="3">
        <v>283</v>
      </c>
      <c r="D16" s="5">
        <f t="shared" si="0"/>
        <v>3.3099415204678365E-2</v>
      </c>
      <c r="E16" s="6" t="s">
        <v>89</v>
      </c>
    </row>
    <row r="17" spans="2:5" ht="20" x14ac:dyDescent="0.2">
      <c r="B17" s="7" t="s">
        <v>90</v>
      </c>
      <c r="C17" s="8">
        <f>SUM(C10:C16)</f>
        <v>3355</v>
      </c>
      <c r="D17" s="5">
        <f t="shared" si="0"/>
        <v>0.39239766081871347</v>
      </c>
      <c r="E17" s="6" t="s">
        <v>91</v>
      </c>
    </row>
    <row r="18" spans="2:5" ht="22" x14ac:dyDescent="0.2">
      <c r="B18" s="37" t="s">
        <v>92</v>
      </c>
      <c r="C18" s="38"/>
      <c r="D18" s="38"/>
      <c r="E18" s="38"/>
    </row>
    <row r="19" spans="2:5" ht="19" x14ac:dyDescent="0.2">
      <c r="B19" s="12" t="s">
        <v>93</v>
      </c>
      <c r="C19" s="3">
        <v>950</v>
      </c>
      <c r="D19" s="5">
        <f t="shared" ref="D19:D27" si="1">IFERROR(C19/$C$8,"")</f>
        <v>0.1111111111111111</v>
      </c>
      <c r="E19" s="6"/>
    </row>
    <row r="20" spans="2:5" ht="40" x14ac:dyDescent="0.2">
      <c r="B20" s="12" t="s">
        <v>94</v>
      </c>
      <c r="C20" s="3">
        <v>310</v>
      </c>
      <c r="D20" s="5">
        <f t="shared" si="1"/>
        <v>3.6257309941520467E-2</v>
      </c>
      <c r="E20" s="6" t="s">
        <v>95</v>
      </c>
    </row>
    <row r="21" spans="2:5" ht="20" x14ac:dyDescent="0.2">
      <c r="B21" s="12" t="s">
        <v>96</v>
      </c>
      <c r="C21" s="3">
        <v>185</v>
      </c>
      <c r="D21" s="5">
        <f t="shared" si="1"/>
        <v>2.1637426900584796E-2</v>
      </c>
      <c r="E21" s="6" t="s">
        <v>97</v>
      </c>
    </row>
    <row r="22" spans="2:5" ht="20" x14ac:dyDescent="0.2">
      <c r="B22" s="12" t="s">
        <v>98</v>
      </c>
      <c r="C22" s="3">
        <v>420</v>
      </c>
      <c r="D22" s="5">
        <f t="shared" si="1"/>
        <v>4.912280701754386E-2</v>
      </c>
      <c r="E22" s="6" t="s">
        <v>99</v>
      </c>
    </row>
    <row r="23" spans="2:5" ht="19" x14ac:dyDescent="0.2">
      <c r="B23" s="12" t="s">
        <v>100</v>
      </c>
      <c r="C23" s="3">
        <v>0</v>
      </c>
      <c r="D23" s="5">
        <f t="shared" si="1"/>
        <v>0</v>
      </c>
      <c r="E23" s="6"/>
    </row>
    <row r="24" spans="2:5" ht="20" x14ac:dyDescent="0.2">
      <c r="B24" s="12" t="s">
        <v>101</v>
      </c>
      <c r="C24" s="3">
        <v>465</v>
      </c>
      <c r="D24" s="5">
        <f t="shared" si="1"/>
        <v>5.4385964912280704E-2</v>
      </c>
      <c r="E24" s="6" t="s">
        <v>102</v>
      </c>
    </row>
    <row r="25" spans="2:5" ht="19" x14ac:dyDescent="0.2">
      <c r="B25" s="12" t="s">
        <v>103</v>
      </c>
      <c r="C25" s="3">
        <v>95</v>
      </c>
      <c r="D25" s="5">
        <f t="shared" si="1"/>
        <v>1.1111111111111112E-2</v>
      </c>
      <c r="E25" s="6"/>
    </row>
    <row r="26" spans="2:5" ht="19" x14ac:dyDescent="0.2">
      <c r="B26" s="12" t="s">
        <v>104</v>
      </c>
      <c r="C26" s="3">
        <v>340</v>
      </c>
      <c r="D26" s="5">
        <f t="shared" si="1"/>
        <v>3.9766081871345033E-2</v>
      </c>
      <c r="E26" s="6"/>
    </row>
    <row r="27" spans="2:5" ht="19" x14ac:dyDescent="0.2">
      <c r="B27" s="7" t="s">
        <v>105</v>
      </c>
      <c r="C27" s="8">
        <f>SUM(C19:C26)</f>
        <v>2765</v>
      </c>
      <c r="D27" s="5">
        <f t="shared" si="1"/>
        <v>0.32339181286549706</v>
      </c>
      <c r="E27" s="6"/>
    </row>
    <row r="28" spans="2:5" ht="22" x14ac:dyDescent="0.2">
      <c r="B28" s="37" t="s">
        <v>106</v>
      </c>
      <c r="C28" s="38"/>
      <c r="D28" s="38"/>
      <c r="E28" s="38"/>
    </row>
    <row r="29" spans="2:5" ht="20" x14ac:dyDescent="0.2">
      <c r="B29" s="12" t="s">
        <v>107</v>
      </c>
      <c r="C29" s="3">
        <v>400</v>
      </c>
      <c r="D29" s="5">
        <f>IFERROR(C29/$C$8,"")</f>
        <v>4.6783625730994149E-2</v>
      </c>
      <c r="E29" s="6" t="s">
        <v>108</v>
      </c>
    </row>
    <row r="30" spans="2:5" ht="20" x14ac:dyDescent="0.2">
      <c r="B30" s="12" t="s">
        <v>109</v>
      </c>
      <c r="C30" s="3">
        <v>500</v>
      </c>
      <c r="D30" s="5">
        <f>IFERROR(C30/$C$8,"")</f>
        <v>5.8479532163742687E-2</v>
      </c>
      <c r="E30" s="6" t="s">
        <v>110</v>
      </c>
    </row>
    <row r="31" spans="2:5" ht="20" x14ac:dyDescent="0.2">
      <c r="B31" s="12" t="s">
        <v>111</v>
      </c>
      <c r="C31" s="3">
        <v>200</v>
      </c>
      <c r="D31" s="5">
        <f>IFERROR(C31/$C$8,"")</f>
        <v>2.3391812865497075E-2</v>
      </c>
      <c r="E31" s="6" t="s">
        <v>112</v>
      </c>
    </row>
    <row r="32" spans="2:5" ht="19" x14ac:dyDescent="0.2">
      <c r="B32" s="7" t="s">
        <v>113</v>
      </c>
      <c r="C32" s="8">
        <f>SUM(C29:C31)</f>
        <v>1100</v>
      </c>
      <c r="D32" s="5">
        <f>IFERROR(C32/$C$8,"")</f>
        <v>0.12865497076023391</v>
      </c>
      <c r="E32" s="6"/>
    </row>
    <row r="33" spans="2:5" ht="22" x14ac:dyDescent="0.2">
      <c r="B33" s="37" t="s">
        <v>114</v>
      </c>
      <c r="C33" s="38"/>
      <c r="D33" s="38"/>
      <c r="E33" s="38"/>
    </row>
    <row r="34" spans="2:5" ht="20" x14ac:dyDescent="0.2">
      <c r="B34" s="7" t="s">
        <v>115</v>
      </c>
      <c r="C34" s="8">
        <f>C8-C17-C27-C32</f>
        <v>1330</v>
      </c>
      <c r="D34" s="5">
        <f>IFERROR(C34/$C$8,"")</f>
        <v>0.15555555555555556</v>
      </c>
      <c r="E34" s="6" t="s">
        <v>116</v>
      </c>
    </row>
    <row r="35" spans="2:5" ht="20" x14ac:dyDescent="0.25">
      <c r="B35" s="7" t="s">
        <v>117</v>
      </c>
      <c r="C35" s="5">
        <f>IFERROR(C32/C8,"")</f>
        <v>0.12865497076023391</v>
      </c>
      <c r="D35" s="13"/>
      <c r="E35" s="6" t="s">
        <v>118</v>
      </c>
    </row>
    <row r="36" spans="2:5" ht="20" x14ac:dyDescent="0.25">
      <c r="B36" s="7" t="s">
        <v>119</v>
      </c>
      <c r="C36" s="5">
        <f>IFERROR(C17/C8,"")</f>
        <v>0.39239766081871347</v>
      </c>
      <c r="D36" s="13"/>
      <c r="E36" s="6" t="s">
        <v>120</v>
      </c>
    </row>
    <row r="37" spans="2:5" ht="19" x14ac:dyDescent="0.25">
      <c r="B37" s="7" t="s">
        <v>121</v>
      </c>
      <c r="C37" s="11" t="str">
        <f>IF(C36="","",IF(C36&lt;=0.28,"Comfortable",IF(C36&lt;=0.35,"Workable","Too high — the rest of the budget will absorb it")))</f>
        <v>Too high — the rest of the budget will absorb it</v>
      </c>
      <c r="D37" s="13"/>
      <c r="E37" s="6"/>
    </row>
    <row r="38" spans="2:5" ht="22" x14ac:dyDescent="0.2">
      <c r="B38" s="37" t="s">
        <v>122</v>
      </c>
      <c r="C38" s="38"/>
      <c r="D38" s="38"/>
      <c r="E38" s="38"/>
    </row>
    <row r="39" spans="2:5" ht="20" x14ac:dyDescent="0.25">
      <c r="B39" s="7" t="s">
        <v>123</v>
      </c>
      <c r="C39" s="4">
        <f>'Move Costs'!$D$24</f>
        <v>11973</v>
      </c>
      <c r="D39" s="13"/>
      <c r="E39" s="6" t="s">
        <v>124</v>
      </c>
    </row>
    <row r="40" spans="2:5" ht="20" x14ac:dyDescent="0.25">
      <c r="B40" s="7" t="s">
        <v>125</v>
      </c>
      <c r="C40" s="4">
        <f>'Move Costs'!$C$24</f>
        <v>12210</v>
      </c>
      <c r="D40" s="13"/>
      <c r="E40" s="6" t="s">
        <v>124</v>
      </c>
    </row>
    <row r="41" spans="2:5" ht="20" x14ac:dyDescent="0.25">
      <c r="B41" s="12" t="s">
        <v>126</v>
      </c>
      <c r="C41" s="3">
        <v>18371</v>
      </c>
      <c r="D41" s="13"/>
      <c r="E41" s="6" t="s">
        <v>127</v>
      </c>
    </row>
    <row r="42" spans="2:5" ht="20" x14ac:dyDescent="0.25">
      <c r="B42" s="7" t="s">
        <v>128</v>
      </c>
      <c r="C42" s="4">
        <f>C41-C39</f>
        <v>6398</v>
      </c>
      <c r="D42" s="13"/>
      <c r="E42" s="6" t="s">
        <v>129</v>
      </c>
    </row>
    <row r="43" spans="2:5" ht="20" x14ac:dyDescent="0.25">
      <c r="B43" s="7" t="s">
        <v>130</v>
      </c>
      <c r="C43" s="14">
        <f>IFERROR(C42/(C17+C27),"")</f>
        <v>1.0454248366013073</v>
      </c>
      <c r="D43" s="13"/>
      <c r="E43" s="6" t="s">
        <v>131</v>
      </c>
    </row>
    <row r="45" spans="2:5" ht="19" x14ac:dyDescent="0.2">
      <c r="B45" s="10" t="s">
        <v>60</v>
      </c>
    </row>
    <row r="46" spans="2:5" ht="19" x14ac:dyDescent="0.2">
      <c r="B46" s="11" t="s">
        <v>61</v>
      </c>
    </row>
  </sheetData>
  <mergeCells count="7">
    <mergeCell ref="B9:E9"/>
    <mergeCell ref="B1:E1"/>
    <mergeCell ref="B18:E18"/>
    <mergeCell ref="B4:E4"/>
    <mergeCell ref="B38:E38"/>
    <mergeCell ref="B33:E33"/>
    <mergeCell ref="B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02A24"/>
  </sheetPr>
  <dimension ref="A1:B15"/>
  <sheetViews>
    <sheetView showGridLines="0" workbookViewId="0">
      <selection activeCell="A27" sqref="A27"/>
    </sheetView>
  </sheetViews>
  <sheetFormatPr baseColWidth="10" defaultColWidth="8.83203125" defaultRowHeight="15" x14ac:dyDescent="0.2"/>
  <cols>
    <col min="1" max="1" width="26" customWidth="1"/>
    <col min="2" max="2" width="120" customWidth="1"/>
  </cols>
  <sheetData>
    <row r="1" spans="1:2" ht="28" customHeight="1" x14ac:dyDescent="0.2">
      <c r="A1" s="37" t="s">
        <v>132</v>
      </c>
      <c r="B1" s="38"/>
    </row>
    <row r="3" spans="1:2" ht="40" x14ac:dyDescent="0.2">
      <c r="A3" s="7" t="s">
        <v>133</v>
      </c>
      <c r="B3" s="6" t="s">
        <v>134</v>
      </c>
    </row>
    <row r="4" spans="1:2" ht="40" x14ac:dyDescent="0.2">
      <c r="A4" s="7" t="s">
        <v>135</v>
      </c>
      <c r="B4" s="6" t="s">
        <v>136</v>
      </c>
    </row>
    <row r="5" spans="1:2" ht="40" x14ac:dyDescent="0.2">
      <c r="A5" s="7" t="s">
        <v>137</v>
      </c>
      <c r="B5" s="6" t="s">
        <v>138</v>
      </c>
    </row>
    <row r="7" spans="1:2" ht="20" x14ac:dyDescent="0.2">
      <c r="A7" s="7" t="s">
        <v>139</v>
      </c>
      <c r="B7" s="6" t="s">
        <v>140</v>
      </c>
    </row>
    <row r="8" spans="1:2" ht="40" x14ac:dyDescent="0.2">
      <c r="A8" s="7" t="s">
        <v>141</v>
      </c>
      <c r="B8" s="6" t="s">
        <v>142</v>
      </c>
    </row>
    <row r="9" spans="1:2" ht="40" x14ac:dyDescent="0.2">
      <c r="A9" s="7" t="s">
        <v>143</v>
      </c>
      <c r="B9" s="6" t="s">
        <v>144</v>
      </c>
    </row>
    <row r="10" spans="1:2" ht="40" x14ac:dyDescent="0.2">
      <c r="A10" s="7" t="s">
        <v>145</v>
      </c>
      <c r="B10" s="6" t="s">
        <v>146</v>
      </c>
    </row>
    <row r="11" spans="1:2" ht="20" x14ac:dyDescent="0.2">
      <c r="A11" s="7" t="s">
        <v>147</v>
      </c>
      <c r="B11" s="6" t="s">
        <v>148</v>
      </c>
    </row>
    <row r="12" spans="1:2" ht="40" x14ac:dyDescent="0.2">
      <c r="A12" s="7" t="s">
        <v>149</v>
      </c>
      <c r="B12" s="6" t="s">
        <v>150</v>
      </c>
    </row>
    <row r="13" spans="1:2" ht="20" x14ac:dyDescent="0.2">
      <c r="A13" s="7" t="s">
        <v>151</v>
      </c>
      <c r="B13" s="6" t="s">
        <v>152</v>
      </c>
    </row>
    <row r="15" spans="1:2" ht="40" x14ac:dyDescent="0.2">
      <c r="A15" s="7" t="s">
        <v>153</v>
      </c>
      <c r="B15" s="6" t="s">
        <v>154</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EarlyLifeInvestments</vt:lpstr>
      <vt:lpstr>Move Costs</vt:lpstr>
      <vt:lpstr>First-Year Budget</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Moving and First-Year Planner</dc:title>
  <dc:subject>Budgeting a move and the first year of running a new home</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2026-10-05T22:47:34Z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