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xr:revisionPtr revIDLastSave="0" documentId="13_ncr:1_{553B6839-BFE1-B149-8269-109C6F8E02BF}" xr6:coauthVersionLast="47" xr6:coauthVersionMax="47" xr10:uidLastSave="{00000000-0000-0000-0000-000000000000}"/>
  <bookViews>
    <workbookView xWindow="0" yWindow="680" windowWidth="34200" windowHeight="21460" xr2:uid="{00000000-000D-0000-FFFF-FFFF00000000}"/>
  </bookViews>
  <sheets>
    <sheet name="EarlyLifeInvestments" sheetId="1" r:id="rId1"/>
    <sheet name="Offer Comparison" sheetId="2" r:id="rId2"/>
    <sheet name="Workbook Guide" sheetId="3" r:id="rId3"/>
  </sheets>
  <definedNames>
    <definedName name="_xlnm.Print_Area" localSheetId="0">EarlyLifeInvestments!$A$1:$N$38</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2" i="2" l="1"/>
  <c r="D52" i="2"/>
  <c r="C52" i="2"/>
  <c r="E47" i="2"/>
  <c r="D47" i="2"/>
  <c r="C47" i="2"/>
  <c r="E40" i="2"/>
  <c r="D40" i="2"/>
  <c r="C40" i="2"/>
  <c r="E37" i="2"/>
  <c r="E38" i="2" s="1"/>
  <c r="E41" i="2" s="1"/>
  <c r="D37" i="2"/>
  <c r="D38" i="2" s="1"/>
  <c r="D41" i="2" s="1"/>
  <c r="C37" i="2"/>
  <c r="C38" i="2" s="1"/>
  <c r="C41" i="2" s="1"/>
  <c r="E33" i="2"/>
  <c r="D33" i="2"/>
  <c r="C33" i="2"/>
  <c r="E32" i="2"/>
  <c r="D32" i="2"/>
  <c r="C32" i="2"/>
  <c r="E26" i="2"/>
  <c r="E27" i="2" s="1"/>
  <c r="D26" i="2"/>
  <c r="D27" i="2" s="1"/>
  <c r="C26" i="2"/>
  <c r="C27" i="2" s="1"/>
  <c r="E21" i="2"/>
  <c r="D21" i="2"/>
  <c r="C21" i="2"/>
  <c r="E16" i="2"/>
  <c r="D16" i="2"/>
  <c r="C16" i="2"/>
  <c r="E14" i="2"/>
  <c r="E17" i="2" s="1"/>
  <c r="D14" i="2"/>
  <c r="D17" i="2" s="1"/>
  <c r="C14" i="2"/>
  <c r="C17" i="2" s="1"/>
  <c r="E34" i="2" l="1"/>
  <c r="E54" i="2" s="1"/>
  <c r="E56" i="2"/>
  <c r="D56" i="2"/>
  <c r="D34" i="2"/>
  <c r="D54" i="2" s="1"/>
  <c r="C34" i="2"/>
  <c r="C54" i="2" s="1"/>
  <c r="C56" i="2"/>
  <c r="D57" i="2" l="1"/>
  <c r="D58" i="2" s="1"/>
  <c r="D59" i="2" s="1"/>
  <c r="E57" i="2"/>
  <c r="E58" i="2" s="1"/>
  <c r="E59" i="2" s="1"/>
  <c r="C55" i="2"/>
  <c r="C57" i="2"/>
  <c r="C58" i="2" s="1"/>
  <c r="C59" i="2" s="1"/>
  <c r="E55" i="2"/>
  <c r="D55" i="2"/>
</calcChain>
</file>

<file path=xl/sharedStrings.xml><?xml version="1.0" encoding="utf-8"?>
<sst xmlns="http://schemas.openxmlformats.org/spreadsheetml/2006/main" count="151" uniqueCount="151">
  <si>
    <t>EARLY LIFE INVESTMENTS, LLC</t>
  </si>
  <si>
    <t>A Family Financial Head Start</t>
  </si>
  <si>
    <t>Preparing for Your Financial Future, Today</t>
  </si>
  <si>
    <t>Early Life Investments Homepage</t>
  </si>
  <si>
    <t xml:space="preserve">Newsletter: The Early Life Investor </t>
  </si>
  <si>
    <t>OUR MISSION</t>
  </si>
  <si>
    <t>Helping families build multi-generational financial security through education, practical tools, and honest writing. Practical, no-jargon guidance for parents, teens, and young adults — written by one parent for the rest of us — so the next generation starts ahead.</t>
  </si>
  <si>
    <t>CONNECT WITH US</t>
  </si>
  <si>
    <t>X / Twitter:  @EarlyLifeInvest          Instagram:  @earlylifeinvestments</t>
  </si>
  <si>
    <t>Facebook:  facebook.com/EarlyLifeInvestments          Web:  EarlyLifeInvestments.com</t>
  </si>
  <si>
    <t>HASHTAGS FOR PUBLISHING</t>
  </si>
  <si>
    <t>#EarlyLifeInvestments  #FamilyFinance  #FinancialHeadStart  #MoneyHabits  #InvestEarly  #FinancialLiteracy  #GenerationalWealth  #RothIRA  #529Plan  #PersonalFinance  #BudgetingTips  #TeachKidsMoney  #CompoundInterest  #DebtFreeJourney  #FinancialFreedom  #SmartMoney  #SaveEarly</t>
  </si>
  <si>
    <t>© 2022–2026 Early Life Investments, LLC — Est. 2026  ·  Providing your family with a financial head start.</t>
  </si>
  <si>
    <t>The calculations in this workbook are estimates based on the information entered by the user. A job offer is worth more or less than its base salary depending on retirement contributions, paid leave, insurance the employer buys for you, and what the commute costs. This workbook estimates those values using the assumptions you enter; your employer's actual plan documents govern.</t>
  </si>
  <si>
    <t>Before making decisions based on this workbook, verify all figures directly with your lender, servicer, insurer, plan administrator, employer, taxing authority, or a qualified professional.</t>
  </si>
  <si>
    <t>Early Life Investments, its owner, and any related materials are not responsible for errors, omissions, data-entry mistakes, calculation differences, financial losses, or other consequences resulting from use of this workbook.</t>
  </si>
  <si>
    <t>Use this workbook as an educational planning tool, not as a substitute for professional advice. The user is responsible for ensuring all values, both input and calculated, are correct.</t>
  </si>
  <si>
    <t>Total Compensation Equivalence</t>
  </si>
  <si>
    <t>Assumptions applied to every column</t>
  </si>
  <si>
    <t>Comparison horizon for one-time items (years)</t>
  </si>
  <si>
    <t>One-time money is spread over this many years so it can be compared with salary.</t>
  </si>
  <si>
    <t>Work hours per year</t>
  </si>
  <si>
    <t>2,080 = 40 hours x 52 weeks. Used to price paid time off.</t>
  </si>
  <si>
    <t>Your marginal tax rate (federal + state)</t>
  </si>
  <si>
    <t>Used only to value the tax break on your own HSA contribution.</t>
  </si>
  <si>
    <t>Term life cost per $1,000 of coverage per year</t>
  </si>
  <si>
    <t>What you would pay to buy the same coverage yourself. Get a real quote.</t>
  </si>
  <si>
    <t>Disability cost per $1 of annual benefit</t>
  </si>
  <si>
    <t>Individual policies commonly run 1%-3% of the benefit amount.</t>
  </si>
  <si>
    <t>Line item</t>
  </si>
  <si>
    <t>Current job</t>
  </si>
  <si>
    <t>Offer A</t>
  </si>
  <si>
    <t>Offer B</t>
  </si>
  <si>
    <t>What this row means</t>
  </si>
  <si>
    <t>1 · Cash compensation</t>
  </si>
  <si>
    <t>Base salary</t>
  </si>
  <si>
    <t>Annual salary before any tax or deduction.</t>
  </si>
  <si>
    <t>Target bonus (% of base)</t>
  </si>
  <si>
    <t>Use the realistic target, not the maximum.</t>
  </si>
  <si>
    <t>Bonus amount</t>
  </si>
  <si>
    <t>Base salary x target bonus.</t>
  </si>
  <si>
    <t>Signing or retention bonus (one-time)</t>
  </si>
  <si>
    <t>Enter the gross amount. It is spread over the horizon below.</t>
  </si>
  <si>
    <t>Signing bonus per year</t>
  </si>
  <si>
    <t>One-time bonus divided by the comparison horizon.</t>
  </si>
  <si>
    <t>Cash subtotal</t>
  </si>
  <si>
    <t>Base + bonus + amortised signing bonus.</t>
  </si>
  <si>
    <t>2 · Employer retirement contributions</t>
  </si>
  <si>
    <t>Employer match (% of base)</t>
  </si>
  <si>
    <t>The amount the employer actually puts in when you contribute enough to earn it.</t>
  </si>
  <si>
    <t>Employer non-elective or service contribution (% of base)</t>
  </si>
  <si>
    <t>Money the employer contributes whether or not you contribute.</t>
  </si>
  <si>
    <t>Employer retirement dollars</t>
  </si>
  <si>
    <t>Base salary x (match + non-elective).</t>
  </si>
  <si>
    <t>3 · Health coverage and HSA</t>
  </si>
  <si>
    <t>Your annual premium contribution</t>
  </si>
  <si>
    <t>Your share of the premium. A cost, so it subtracts.</t>
  </si>
  <si>
    <t>Employer HSA or HRA contribution</t>
  </si>
  <si>
    <t>Employer money into your health account.</t>
  </si>
  <si>
    <t>Your own HSA contribution</t>
  </si>
  <si>
    <t>Your contribution. Only the tax break counts as compensation.</t>
  </si>
  <si>
    <t>Tax saved on your HSA contribution</t>
  </si>
  <si>
    <t>Your contribution x your marginal tax rate.</t>
  </si>
  <si>
    <t>Health subtotal</t>
  </si>
  <si>
    <t>Employer contribution + tax saving - your premiums.</t>
  </si>
  <si>
    <t>4 · Paid time off</t>
  </si>
  <si>
    <t>Vacation hours accrued per year</t>
  </si>
  <si>
    <t>Hours, not days. Check your accrual rate x 12.</t>
  </si>
  <si>
    <t>Sick hours accrued per year</t>
  </si>
  <si>
    <t>Hours accrued, whether or not you expect to use them.</t>
  </si>
  <si>
    <t>Paid holidays (days)</t>
  </si>
  <si>
    <t>Company-paid holidays, entered in days.</t>
  </si>
  <si>
    <t>Total paid hours per year</t>
  </si>
  <si>
    <t>Vacation + sick + (holidays x 8).</t>
  </si>
  <si>
    <t>Hourly equivalent of base salary</t>
  </si>
  <si>
    <t>Base salary divided by work hours per year.</t>
  </si>
  <si>
    <t>Value of paid time off</t>
  </si>
  <si>
    <t>Total paid hours x hourly equivalent.</t>
  </si>
  <si>
    <t>5 · Insurance the employer pays for</t>
  </si>
  <si>
    <t>Employer-paid life insurance (multiple of base)</t>
  </si>
  <si>
    <t>A 1x policy on a $100,000 salary is $100,000 of coverage.</t>
  </si>
  <si>
    <t>Life coverage amount</t>
  </si>
  <si>
    <t>Base salary x the multiple above.</t>
  </si>
  <si>
    <t>Value of employer-paid life insurance</t>
  </si>
  <si>
    <t>Coverage / 1,000 x the cost per $1,000 you entered above.</t>
  </si>
  <si>
    <t>Employer-paid disability benefit (% of base)</t>
  </si>
  <si>
    <t>The share of salary the policy would replace.</t>
  </si>
  <si>
    <t>Value of employer-paid disability insurance</t>
  </si>
  <si>
    <t>Base x benefit percentage x the cost per $1 of benefit.</t>
  </si>
  <si>
    <t>Insurance subtotal</t>
  </si>
  <si>
    <t>Life value + disability value.</t>
  </si>
  <si>
    <t>6 · What the job costs you</t>
  </si>
  <si>
    <t>Tolls per year</t>
  </si>
  <si>
    <t>Commuting days x round-trip toll.</t>
  </si>
  <si>
    <t>Parking per year</t>
  </si>
  <si>
    <t>Garage, permit or lot fees you pay yourself.</t>
  </si>
  <si>
    <t>Fuel or transit per year</t>
  </si>
  <si>
    <t>Fuel, fares, or the mileage cost of the commute.</t>
  </si>
  <si>
    <t>Other required costs per year</t>
  </si>
  <si>
    <t>Required clothing, tools, licences, or dues the employer does not reimburse.</t>
  </si>
  <si>
    <t>Job cost subtotal</t>
  </si>
  <si>
    <t>These subtract from total compensation.</t>
  </si>
  <si>
    <t>7 · One-time items, spread over the horizon</t>
  </si>
  <si>
    <t>Accrued leave you would forfeit by leaving</t>
  </si>
  <si>
    <t>The payout you walk away from. A cost of moving.</t>
  </si>
  <si>
    <t>Relocation allowance received</t>
  </si>
  <si>
    <t>Money paid to you to move.</t>
  </si>
  <si>
    <t>Other one-time amount (received positive, paid negative)</t>
  </si>
  <si>
    <t>Equity buyout, tuition repayment clawback, licence transfer, and the like.</t>
  </si>
  <si>
    <t>One-time items per year</t>
  </si>
  <si>
    <t>(Relocation + other - forfeited leave) divided by the comparison horizon.</t>
  </si>
  <si>
    <t>The answer</t>
  </si>
  <si>
    <t>TOTAL COMPENSATION EQUIVALENT</t>
  </si>
  <si>
    <t>Cash + retirement + health + paid time off + insurance - job costs + one-time items.</t>
  </si>
  <si>
    <t>Difference versus the current job</t>
  </si>
  <si>
    <t>Positive means the offer is worth more than what you have now.</t>
  </si>
  <si>
    <t>Value added by each $1 of base salary</t>
  </si>
  <si>
    <t>Every extra dollar of base also raises bonus, employer retirement, paid leave and insurance value. This is how much total compensation moves per dollar of base.</t>
  </si>
  <si>
    <t>Base salary needed to match the current job</t>
  </si>
  <si>
    <t>Solves for the base salary at which this column ties your current total compensation.</t>
  </si>
  <si>
    <t>BREAK-EVEN RAISE REQUIRED</t>
  </si>
  <si>
    <t>Negative means the offer already beats your current job and could pay less and still tie.</t>
  </si>
  <si>
    <t>Break-even raise as % of this offer's base</t>
  </si>
  <si>
    <t>The same number expressed as a percentage.</t>
  </si>
  <si>
    <t>You enter these values</t>
  </si>
  <si>
    <t>Calculated for you</t>
  </si>
  <si>
    <t>Total Compensation Equivalence — How to Use This Workbook</t>
  </si>
  <si>
    <t>Purpose</t>
  </si>
  <si>
    <t>Compare job offers on what they are actually worth, not on base salary. Every non-salary benefit is converted to a dollar figure, and the workbook solves for the base salary an offer would need to tie your current job.</t>
  </si>
  <si>
    <t>Best use</t>
  </si>
  <si>
    <t>Deciding between offers, deciding whether to counter, and working out what number to ask for.</t>
  </si>
  <si>
    <t>Important limitation</t>
  </si>
  <si>
    <t>Benefit values are estimates built from the assumptions you enter at the top. The life and disability figures are replacement-cost estimates, not the employer's actual premium. Nothing here models taxes on salary or bonus, because those apply to every column alike.</t>
  </si>
  <si>
    <t>Step 1</t>
  </si>
  <si>
    <t>Fill in the five assumptions at the top. The defaults are reasonable starting points, but get a real term-life quote if you can.</t>
  </si>
  <si>
    <t>Step 2</t>
  </si>
  <si>
    <t>Put your current job in column C. This is the baseline everything is measured against.</t>
  </si>
  <si>
    <t>Step 3</t>
  </si>
  <si>
    <t>Put the first offer in column D and a second offer, or a counter-offer scenario, in column E.</t>
  </si>
  <si>
    <t>Step 4</t>
  </si>
  <si>
    <t>Enter paid time off in hours per year, not days, except holidays which are entered in days.</t>
  </si>
  <si>
    <t>Step 5</t>
  </si>
  <si>
    <t>Enter costs as positive numbers in section 6. The workbook subtracts them for you.</t>
  </si>
  <si>
    <t>Step 6</t>
  </si>
  <si>
    <t>Read the TOTAL COMPENSATION EQUIVALENT row. That is the real comparison.</t>
  </si>
  <si>
    <t>Step 7</t>
  </si>
  <si>
    <t>Read BREAK-EVEN RAISE REQUIRED. A positive number is what the offer must add to its base to tie your current job. A negative number means the offer is already ahead by that much.</t>
  </si>
  <si>
    <t>Notes on the math</t>
  </si>
  <si>
    <t>The break-even calculation is not simply the difference in total compensation. Raising base salary also raises the bonus, the employer retirement contribution, the value of paid leave and the insurance coverage, so a $1 raise adds more than $1 of total compensation. The row "Value added by each $1 of base salary" is that multiplier, and the required base is calculated as: offer base + (current total - offer total) / multiplier.</t>
  </si>
  <si>
    <t>This Total Compensation Equivalence Workbook is provided by Early Life Investments for general educational and planning purposes only. It is not intended to provide personalized financial, legal, tax, credit, insurance, medical-billing, or investment advice.</t>
  </si>
  <si>
    <t>DISCLAIMER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</si>
</sst>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
    <numFmt numFmtId="165" formatCode="#,##0.0"/>
    <numFmt numFmtId="166" formatCode="\$#,##0"/>
    <numFmt numFmtId="167" formatCode="#,##0.0000"/>
  </numFmts>
  <fonts count="25" x14ac:knownFonts="1">
    <font>
      <sz val="11"/>
      <color theme="1"/>
      <name val="Calibri"/>
      <family val="2"/>
      <scheme val="minor"/>
    </font>
    <font>
      <b/>
      <sz val="11"/>
      <color rgb="FFC00000"/>
      <name val="Aptos Narrow"/>
    </font>
    <font>
      <b/>
      <sz val="11"/>
      <color rgb="FF000000"/>
      <name val="Aptos Narrow"/>
    </font>
    <font>
      <b/>
      <sz val="16"/>
      <color rgb="FFFFFFFF"/>
      <name val="Aptos Narrow"/>
    </font>
    <font>
      <b/>
      <sz val="14"/>
      <color rgb="FF005346"/>
      <name val="Aptos Narrow"/>
    </font>
    <font>
      <sz val="14"/>
      <color rgb="FF3F3F76"/>
      <name val="Aptos Narrow"/>
    </font>
    <font>
      <sz val="14"/>
      <color rgb="FF000000"/>
      <name val="Aptos Narrow"/>
    </font>
    <font>
      <sz val="14"/>
      <color rgb="FF005346"/>
      <name val="Aptos Narrow"/>
    </font>
    <font>
      <b/>
      <sz val="14"/>
      <color rgb="FFFA7D00"/>
      <name val="Aptos Narrow"/>
    </font>
    <font>
      <b/>
      <sz val="14"/>
      <color rgb="FF3F3F76"/>
      <name val="Aptos Narrow"/>
    </font>
    <font>
      <sz val="11"/>
      <color theme="1"/>
      <name val="Calibri"/>
      <family val="2"/>
      <scheme val="minor"/>
    </font>
    <font>
      <b/>
      <sz val="24"/>
      <color rgb="FFC6A15B"/>
      <name val="Georgia"/>
      <family val="1"/>
    </font>
    <font>
      <i/>
      <sz val="14"/>
      <color rgb="FFFFFFFF"/>
      <name val="Georgia"/>
      <family val="1"/>
    </font>
    <font>
      <sz val="11"/>
      <color rgb="FF16382F"/>
      <name val="Calibri"/>
      <family val="2"/>
    </font>
    <font>
      <u/>
      <sz val="11"/>
      <color theme="0"/>
      <name val="Calibri"/>
      <family val="2"/>
      <scheme val="minor"/>
    </font>
    <font>
      <u/>
      <sz val="12"/>
      <color theme="0"/>
      <name val="Calibri"/>
      <family val="2"/>
      <scheme val="minor"/>
    </font>
    <font>
      <i/>
      <sz val="12"/>
      <color rgb="FFD9BE84"/>
      <name val="Calibri (Body)"/>
    </font>
    <font>
      <sz val="12"/>
      <color theme="1"/>
      <name val="Calibri (Body)"/>
    </font>
    <font>
      <sz val="14"/>
      <color rgb="FF54595F"/>
      <name val="Calibri (Body)"/>
    </font>
    <font>
      <sz val="14"/>
      <color theme="1"/>
      <name val="Calibri (Body)"/>
    </font>
    <font>
      <b/>
      <sz val="14"/>
      <color rgb="FFC6A15B"/>
      <name val="Calibri"/>
      <family val="2"/>
      <scheme val="minor"/>
    </font>
    <font>
      <sz val="14"/>
      <color theme="1"/>
      <name val="Calibri"/>
      <family val="2"/>
      <scheme val="minor"/>
    </font>
    <font>
      <b/>
      <sz val="14"/>
      <color rgb="FFC6A15B"/>
      <name val="Calibri (Body)"/>
    </font>
    <font>
      <i/>
      <sz val="12"/>
      <color rgb="FFFFFFFF"/>
      <name val="Calibri (Body)"/>
    </font>
    <font>
      <b/>
      <sz val="14"/>
      <color theme="1"/>
      <name val="Calibri"/>
      <family val="2"/>
      <scheme val="minor"/>
    </font>
  </fonts>
  <fills count="13">
    <fill>
      <patternFill patternType="none"/>
    </fill>
    <fill>
      <patternFill patternType="gray125"/>
    </fill>
    <fill>
      <patternFill patternType="solid">
        <fgColor rgb="FFFFFF00"/>
      </patternFill>
    </fill>
    <fill>
      <patternFill patternType="solid">
        <fgColor rgb="FF007565"/>
      </patternFill>
    </fill>
    <fill>
      <patternFill patternType="solid">
        <fgColor rgb="FFE6F4EF"/>
      </patternFill>
    </fill>
    <fill>
      <patternFill patternType="solid">
        <fgColor rgb="FF00B0F0"/>
      </patternFill>
    </fill>
    <fill>
      <patternFill patternType="solid">
        <fgColor rgb="FFB6E0D3"/>
      </patternFill>
    </fill>
    <fill>
      <patternFill patternType="solid">
        <fgColor rgb="FFF2F2F2"/>
      </patternFill>
    </fill>
    <fill>
      <patternFill patternType="none"/>
    </fill>
    <fill>
      <patternFill patternType="solid">
        <fgColor rgb="FF102A24"/>
      </patternFill>
    </fill>
    <fill>
      <patternFill patternType="solid">
        <fgColor rgb="FFC6A15B"/>
      </patternFill>
    </fill>
    <fill>
      <patternFill patternType="solid">
        <fgColor rgb="FFF7F3EA"/>
      </patternFill>
    </fill>
    <fill>
      <patternFill patternType="solid">
        <fgColor rgb="FF232323"/>
        <bgColor indexed="64"/>
      </patternFill>
    </fill>
  </fills>
  <borders count="4">
    <border>
      <left/>
      <right/>
      <top/>
      <bottom/>
      <diagonal/>
    </border>
    <border>
      <left style="thin">
        <color rgb="FFBFBFBF"/>
      </left>
      <right style="thin">
        <color rgb="FFBFBFBF"/>
      </right>
      <top style="thin">
        <color rgb="FFBFBFBF"/>
      </top>
      <bottom style="thin">
        <color rgb="FFBFBFBF"/>
      </bottom>
      <diagonal/>
    </border>
    <border>
      <left/>
      <right/>
      <top/>
      <bottom/>
      <diagonal/>
    </border>
    <border>
      <left/>
      <right/>
      <top style="thin">
        <color rgb="FFBFBFBF"/>
      </top>
      <bottom style="thin">
        <color rgb="FFBFBFBF"/>
      </bottom>
      <diagonal/>
    </border>
  </borders>
  <cellStyleXfs count="1">
    <xf numFmtId="0" fontId="0" fillId="0" borderId="0"/>
  </cellStyleXfs>
  <cellXfs count="47">
    <xf numFmtId="0" fontId="0" fillId="0" borderId="0" xfId="0"/>
    <xf numFmtId="0" fontId="4" fillId="4" borderId="1" xfId="0" applyFont="1" applyFill="1" applyBorder="1" applyAlignment="1">
      <alignment horizontal="left" vertical="center" indent="1"/>
    </xf>
    <xf numFmtId="1" fontId="5" fillId="5" borderId="1" xfId="0" applyNumberFormat="1" applyFont="1" applyFill="1" applyBorder="1" applyAlignment="1">
      <alignment horizontal="right" vertical="center"/>
    </xf>
    <xf numFmtId="0" fontId="6" fillId="0" borderId="1" xfId="0" applyFont="1" applyBorder="1" applyAlignment="1">
      <alignment horizontal="left" vertical="center" wrapText="1" indent="1"/>
    </xf>
    <xf numFmtId="3" fontId="5" fillId="5" borderId="1" xfId="0" applyNumberFormat="1" applyFont="1" applyFill="1" applyBorder="1" applyAlignment="1">
      <alignment horizontal="right" vertical="center"/>
    </xf>
    <xf numFmtId="10" fontId="5" fillId="5" borderId="1" xfId="0" applyNumberFormat="1" applyFont="1" applyFill="1" applyBorder="1" applyAlignment="1">
      <alignment horizontal="right" vertical="center"/>
    </xf>
    <xf numFmtId="164" fontId="5" fillId="5" borderId="1" xfId="0" applyNumberFormat="1" applyFont="1" applyFill="1" applyBorder="1" applyAlignment="1">
      <alignment horizontal="right" vertical="center"/>
    </xf>
    <xf numFmtId="0" fontId="4" fillId="6" borderId="1" xfId="0" applyFont="1" applyFill="1" applyBorder="1" applyAlignment="1">
      <alignment horizontal="center" vertical="center" wrapText="1"/>
    </xf>
    <xf numFmtId="0" fontId="7" fillId="4" borderId="1" xfId="0" applyFont="1" applyFill="1" applyBorder="1" applyAlignment="1">
      <alignment horizontal="left" vertical="center" indent="1"/>
    </xf>
    <xf numFmtId="164" fontId="8" fillId="7" borderId="1" xfId="0" applyNumberFormat="1" applyFont="1" applyFill="1" applyBorder="1" applyAlignment="1">
      <alignment horizontal="right" vertical="center"/>
    </xf>
    <xf numFmtId="164" fontId="4" fillId="4" borderId="1" xfId="0" applyNumberFormat="1" applyFont="1" applyFill="1" applyBorder="1" applyAlignment="1">
      <alignment horizontal="right" vertical="center"/>
    </xf>
    <xf numFmtId="165" fontId="5" fillId="5" borderId="1" xfId="0" applyNumberFormat="1" applyFont="1" applyFill="1" applyBorder="1" applyAlignment="1">
      <alignment horizontal="right" vertical="center"/>
    </xf>
    <xf numFmtId="165" fontId="8" fillId="7" borderId="1" xfId="0" applyNumberFormat="1" applyFont="1" applyFill="1" applyBorder="1" applyAlignment="1">
      <alignment horizontal="right" vertical="center"/>
    </xf>
    <xf numFmtId="166" fontId="8" fillId="7" borderId="1" xfId="0" applyNumberFormat="1" applyFont="1" applyFill="1" applyBorder="1" applyAlignment="1">
      <alignment horizontal="right" vertical="center"/>
    </xf>
    <xf numFmtId="167" fontId="8" fillId="7" borderId="1" xfId="0" applyNumberFormat="1" applyFont="1" applyFill="1" applyBorder="1" applyAlignment="1">
      <alignment horizontal="right" vertical="center"/>
    </xf>
    <xf numFmtId="10" fontId="8" fillId="7" borderId="1" xfId="0" applyNumberFormat="1" applyFont="1" applyFill="1" applyBorder="1" applyAlignment="1">
      <alignment horizontal="right" vertical="center"/>
    </xf>
    <xf numFmtId="0" fontId="9" fillId="5" borderId="1" xfId="0" applyFont="1" applyFill="1" applyBorder="1" applyAlignment="1">
      <alignment horizontal="center" vertical="center"/>
    </xf>
    <xf numFmtId="0" fontId="8" fillId="7" borderId="1" xfId="0" applyFont="1" applyFill="1" applyBorder="1" applyAlignment="1">
      <alignment horizontal="center" vertical="center"/>
    </xf>
    <xf numFmtId="0" fontId="10" fillId="10" borderId="2" xfId="0" applyFont="1" applyFill="1" applyBorder="1"/>
    <xf numFmtId="0" fontId="10" fillId="12" borderId="2" xfId="0" applyFont="1" applyFill="1" applyBorder="1"/>
    <xf numFmtId="0" fontId="14" fillId="12" borderId="2" xfId="0" applyFont="1" applyFill="1" applyBorder="1" applyAlignment="1">
      <alignment vertical="center" wrapText="1"/>
    </xf>
    <xf numFmtId="0" fontId="13" fillId="11" borderId="2" xfId="0" applyFont="1" applyFill="1" applyBorder="1" applyAlignment="1">
      <alignment horizontal="left" vertical="top" wrapText="1"/>
    </xf>
    <xf numFmtId="0" fontId="10" fillId="8" borderId="2" xfId="0" applyFont="1" applyFill="1" applyBorder="1"/>
    <xf numFmtId="0" fontId="23" fillId="9" borderId="2" xfId="0" applyFont="1" applyFill="1" applyBorder="1" applyAlignment="1">
      <alignment horizontal="center" vertical="center" wrapText="1"/>
    </xf>
    <xf numFmtId="0" fontId="17" fillId="8" borderId="2" xfId="0" applyFont="1" applyFill="1" applyBorder="1"/>
    <xf numFmtId="0" fontId="22" fillId="8" borderId="2" xfId="0" applyFont="1" applyFill="1" applyBorder="1" applyAlignment="1">
      <alignment horizontal="left" vertical="center"/>
    </xf>
    <xf numFmtId="0" fontId="19" fillId="8" borderId="2" xfId="0" applyFont="1" applyFill="1" applyBorder="1"/>
    <xf numFmtId="0" fontId="20" fillId="8" borderId="2" xfId="0" applyFont="1" applyFill="1" applyBorder="1" applyAlignment="1">
      <alignment horizontal="left" vertical="center"/>
    </xf>
    <xf numFmtId="0" fontId="21" fillId="8" borderId="2" xfId="0" applyFont="1" applyFill="1" applyBorder="1"/>
    <xf numFmtId="0" fontId="15" fillId="12" borderId="2" xfId="0" applyFont="1" applyFill="1" applyBorder="1" applyAlignment="1">
      <alignment horizontal="center" vertical="center" wrapText="1"/>
    </xf>
    <xf numFmtId="0" fontId="16" fillId="12" borderId="2" xfId="0" applyFont="1" applyFill="1" applyBorder="1" applyAlignment="1">
      <alignment horizontal="center" vertical="center" wrapText="1"/>
    </xf>
    <xf numFmtId="0" fontId="17" fillId="12" borderId="2" xfId="0" applyFont="1" applyFill="1" applyBorder="1" applyAlignment="1">
      <alignment horizontal="center"/>
    </xf>
    <xf numFmtId="0" fontId="11" fillId="12" borderId="2" xfId="0" applyFont="1" applyFill="1" applyBorder="1" applyAlignment="1">
      <alignment horizontal="center" wrapText="1"/>
    </xf>
    <xf numFmtId="0" fontId="10" fillId="12" borderId="2" xfId="0" applyFont="1" applyFill="1" applyBorder="1" applyAlignment="1">
      <alignment horizontal="center"/>
    </xf>
    <xf numFmtId="0" fontId="13" fillId="11" borderId="2" xfId="0" applyFont="1" applyFill="1" applyBorder="1" applyAlignment="1">
      <alignment horizontal="left" vertical="center" wrapText="1"/>
    </xf>
    <xf numFmtId="0" fontId="18" fillId="11" borderId="2" xfId="0" applyFont="1" applyFill="1" applyBorder="1" applyAlignment="1">
      <alignment horizontal="left" vertical="center" wrapText="1"/>
    </xf>
    <xf numFmtId="0" fontId="12" fillId="12" borderId="2" xfId="0" applyFont="1" applyFill="1" applyBorder="1" applyAlignment="1">
      <alignment horizontal="center" vertical="center" wrapText="1"/>
    </xf>
    <xf numFmtId="0" fontId="4" fillId="4" borderId="0" xfId="0" applyFont="1" applyFill="1" applyAlignment="1">
      <alignment horizontal="left" vertical="center" indent="1"/>
    </xf>
    <xf numFmtId="0" fontId="0" fillId="4" borderId="0" xfId="0" applyFill="1"/>
    <xf numFmtId="0" fontId="2" fillId="2" borderId="0" xfId="0" applyFont="1" applyFill="1" applyAlignment="1">
      <alignment horizontal="left" vertical="center" wrapText="1" indent="1"/>
    </xf>
    <xf numFmtId="0" fontId="3" fillId="3" borderId="0" xfId="0" applyFont="1" applyFill="1" applyAlignment="1">
      <alignment horizontal="left" vertical="center" indent="1"/>
    </xf>
    <xf numFmtId="0" fontId="0" fillId="3" borderId="0" xfId="0" applyFill="1"/>
    <xf numFmtId="0" fontId="1" fillId="2" borderId="0" xfId="0" applyFont="1" applyFill="1" applyAlignment="1">
      <alignment horizontal="left" vertical="center" wrapText="1" indent="1"/>
    </xf>
    <xf numFmtId="0" fontId="24" fillId="0" borderId="0" xfId="0" applyFont="1" applyAlignment="1">
      <alignment horizontal="center"/>
    </xf>
    <xf numFmtId="0" fontId="3" fillId="3" borderId="0" xfId="0" applyFont="1" applyFill="1" applyAlignment="1">
      <alignment horizontal="center" vertical="center"/>
    </xf>
    <xf numFmtId="0" fontId="3" fillId="3" borderId="0" xfId="0" applyFont="1" applyFill="1" applyAlignment="1">
      <alignment horizontal="left" vertical="center"/>
    </xf>
    <xf numFmtId="0" fontId="3" fillId="3" borderId="3" xfId="0" applyFont="1" applyFill="1" applyBorder="1" applyAlignment="1">
      <alignment horizontal="center" vertical="center"/>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FF00B0F0"/>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1828800" cy="1828800"/>
    <xdr:pic>
      <xdr:nvPicPr>
        <xdr:cNvPr id="2" name="Imag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92101" y="192101"/>
          <a:ext cx="1828800" cy="1828800"/>
        </a:xfrm>
        <a:prstGeom prst="rect">
          <a:avLst/>
        </a:prstGeom>
        <a:ln>
          <a:prstDash val="solid"/>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www.earlylifeinvestments.com/?utm_source=worksheet&amp;utm_medium=xlsx&amp;utm_campaign=life_decisions_worksheets&amp;utm_content=total_comp_equivalence" TargetMode="External"/><Relationship Id="rId1" Type="http://schemas.openxmlformats.org/officeDocument/2006/relationships/hyperlink" Target="https://earlylifeinvestments.beehiiv.com/?utm_source=worksheet&amp;utm_medium=xlsx&amp;utm_campaign=life_decisions_worksheets&amp;utm_content=total_comp_equivalenc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02A24"/>
    <pageSetUpPr fitToPage="1"/>
  </sheetPr>
  <dimension ref="B2:M37"/>
  <sheetViews>
    <sheetView showGridLines="0" tabSelected="1" zoomScale="125" workbookViewId="0">
      <selection activeCell="B19" sqref="B19:M19"/>
    </sheetView>
  </sheetViews>
  <sheetFormatPr baseColWidth="10" defaultColWidth="8.83203125" defaultRowHeight="15" x14ac:dyDescent="0.2"/>
  <cols>
    <col min="1" max="1" width="2.5" customWidth="1"/>
    <col min="2" max="3" width="11.5" customWidth="1"/>
    <col min="4" max="4" width="10.83203125" customWidth="1"/>
    <col min="5" max="5" width="9.33203125" customWidth="1"/>
    <col min="6" max="12" width="11.5" customWidth="1"/>
    <col min="13" max="13" width="13.1640625" customWidth="1"/>
    <col min="14" max="14" width="2.5" customWidth="1"/>
  </cols>
  <sheetData>
    <row r="2" spans="2:13" ht="18" customHeight="1" x14ac:dyDescent="0.2">
      <c r="B2" s="19"/>
      <c r="C2" s="19"/>
      <c r="D2" s="19"/>
      <c r="E2" s="32" t="s">
        <v>0</v>
      </c>
      <c r="F2" s="33"/>
      <c r="G2" s="33"/>
      <c r="H2" s="33"/>
      <c r="I2" s="33"/>
      <c r="J2" s="33"/>
      <c r="K2" s="33"/>
      <c r="L2" s="33"/>
      <c r="M2" s="33"/>
    </row>
    <row r="3" spans="2:13" ht="18" customHeight="1" x14ac:dyDescent="0.2">
      <c r="B3" s="19"/>
      <c r="C3" s="19"/>
      <c r="D3" s="19"/>
      <c r="E3" s="33"/>
      <c r="F3" s="33"/>
      <c r="G3" s="33"/>
      <c r="H3" s="33"/>
      <c r="I3" s="33"/>
      <c r="J3" s="33"/>
      <c r="K3" s="33"/>
      <c r="L3" s="33"/>
      <c r="M3" s="33"/>
    </row>
    <row r="4" spans="2:13" ht="18" customHeight="1" x14ac:dyDescent="0.2">
      <c r="B4" s="19"/>
      <c r="C4" s="19"/>
      <c r="D4" s="19"/>
      <c r="E4" s="36" t="s">
        <v>1</v>
      </c>
      <c r="F4" s="33"/>
      <c r="G4" s="33"/>
      <c r="H4" s="33"/>
      <c r="I4" s="33"/>
      <c r="J4" s="33"/>
      <c r="K4" s="33"/>
      <c r="L4" s="33"/>
      <c r="M4" s="33"/>
    </row>
    <row r="5" spans="2:13" ht="18" customHeight="1" x14ac:dyDescent="0.2">
      <c r="B5" s="19"/>
      <c r="C5" s="19"/>
      <c r="D5" s="19"/>
      <c r="E5" s="33"/>
      <c r="F5" s="33"/>
      <c r="G5" s="33"/>
      <c r="H5" s="33"/>
      <c r="I5" s="33"/>
      <c r="J5" s="33"/>
      <c r="K5" s="33"/>
      <c r="L5" s="33"/>
      <c r="M5" s="33"/>
    </row>
    <row r="6" spans="2:13" ht="18" customHeight="1" x14ac:dyDescent="0.2">
      <c r="B6" s="19"/>
      <c r="C6" s="19"/>
      <c r="D6" s="19"/>
      <c r="E6" s="30" t="s">
        <v>2</v>
      </c>
      <c r="F6" s="31"/>
      <c r="G6" s="31"/>
      <c r="H6" s="31"/>
      <c r="I6" s="31"/>
      <c r="J6" s="31"/>
      <c r="K6" s="31"/>
      <c r="L6" s="31"/>
      <c r="M6" s="31"/>
    </row>
    <row r="7" spans="2:13" ht="18" customHeight="1" x14ac:dyDescent="0.2">
      <c r="B7" s="19"/>
      <c r="C7" s="19"/>
      <c r="D7" s="19"/>
      <c r="E7" s="31"/>
      <c r="F7" s="31"/>
      <c r="G7" s="31"/>
      <c r="H7" s="31"/>
      <c r="I7" s="31"/>
      <c r="J7" s="31"/>
      <c r="K7" s="31"/>
      <c r="L7" s="31"/>
      <c r="M7" s="31"/>
    </row>
    <row r="8" spans="2:13" ht="18" customHeight="1" x14ac:dyDescent="0.2">
      <c r="B8" s="19"/>
      <c r="C8" s="19"/>
      <c r="D8" s="19"/>
      <c r="E8" s="29" t="s">
        <v>3</v>
      </c>
      <c r="F8" s="29"/>
      <c r="G8" s="29"/>
      <c r="H8" s="29"/>
      <c r="I8" s="29" t="s">
        <v>4</v>
      </c>
      <c r="J8" s="29"/>
      <c r="K8" s="29"/>
      <c r="L8" s="29"/>
      <c r="M8" s="20"/>
    </row>
    <row r="9" spans="2:13" ht="21" customHeight="1" x14ac:dyDescent="0.2">
      <c r="B9" s="19"/>
      <c r="C9" s="19"/>
      <c r="D9" s="19"/>
      <c r="E9" s="29"/>
      <c r="F9" s="29"/>
      <c r="G9" s="29"/>
      <c r="H9" s="29"/>
      <c r="I9" s="29"/>
      <c r="J9" s="29"/>
      <c r="K9" s="29"/>
      <c r="L9" s="29"/>
      <c r="M9" s="20"/>
    </row>
    <row r="10" spans="2:13" ht="4" customHeight="1" x14ac:dyDescent="0.2">
      <c r="B10" s="18"/>
      <c r="C10" s="18"/>
      <c r="D10" s="18"/>
      <c r="E10" s="18"/>
      <c r="F10" s="18"/>
      <c r="G10" s="18"/>
      <c r="H10" s="18"/>
      <c r="I10" s="18"/>
      <c r="J10" s="18"/>
      <c r="K10" s="18"/>
      <c r="L10" s="18"/>
      <c r="M10" s="18"/>
    </row>
    <row r="11" spans="2:13" ht="6" customHeight="1" x14ac:dyDescent="0.2"/>
    <row r="12" spans="2:13" ht="20" customHeight="1" x14ac:dyDescent="0.25">
      <c r="B12" s="27" t="s">
        <v>5</v>
      </c>
      <c r="C12" s="28"/>
      <c r="D12" s="28"/>
      <c r="E12" s="28"/>
      <c r="F12" s="28"/>
      <c r="G12" s="28"/>
      <c r="H12" s="28"/>
      <c r="I12" s="28"/>
      <c r="J12" s="28"/>
      <c r="K12" s="28"/>
      <c r="L12" s="28"/>
      <c r="M12" s="28"/>
    </row>
    <row r="13" spans="2:13" ht="20" customHeight="1" x14ac:dyDescent="0.2">
      <c r="B13" s="35" t="s">
        <v>6</v>
      </c>
      <c r="C13" s="26"/>
      <c r="D13" s="26"/>
      <c r="E13" s="26"/>
      <c r="F13" s="26"/>
      <c r="G13" s="26"/>
      <c r="H13" s="26"/>
      <c r="I13" s="26"/>
      <c r="J13" s="26"/>
      <c r="K13" s="26"/>
      <c r="L13" s="26"/>
      <c r="M13" s="26"/>
    </row>
    <row r="14" spans="2:13" ht="20" customHeight="1" x14ac:dyDescent="0.2">
      <c r="B14" s="26"/>
      <c r="C14" s="26"/>
      <c r="D14" s="26"/>
      <c r="E14" s="26"/>
      <c r="F14" s="26"/>
      <c r="G14" s="26"/>
      <c r="H14" s="26"/>
      <c r="I14" s="26"/>
      <c r="J14" s="26"/>
      <c r="K14" s="26"/>
      <c r="L14" s="26"/>
      <c r="M14" s="26"/>
    </row>
    <row r="15" spans="2:13" ht="20" customHeight="1" x14ac:dyDescent="0.2">
      <c r="B15" s="26"/>
      <c r="C15" s="26"/>
      <c r="D15" s="26"/>
      <c r="E15" s="26"/>
      <c r="F15" s="26"/>
      <c r="G15" s="26"/>
      <c r="H15" s="26"/>
      <c r="I15" s="26"/>
      <c r="J15" s="26"/>
      <c r="K15" s="26"/>
      <c r="L15" s="26"/>
      <c r="M15" s="26"/>
    </row>
    <row r="16" spans="2:13" ht="8" customHeight="1" x14ac:dyDescent="0.2"/>
    <row r="17" spans="2:13" ht="20" customHeight="1" x14ac:dyDescent="0.25">
      <c r="B17" s="25" t="s">
        <v>7</v>
      </c>
      <c r="C17" s="26"/>
      <c r="D17" s="26"/>
      <c r="E17" s="26"/>
      <c r="F17" s="26"/>
      <c r="G17" s="26"/>
      <c r="H17" s="26"/>
      <c r="I17" s="26"/>
      <c r="J17" s="26"/>
      <c r="K17" s="26"/>
      <c r="L17" s="26"/>
      <c r="M17" s="26"/>
    </row>
    <row r="18" spans="2:13" ht="18" customHeight="1" x14ac:dyDescent="0.2">
      <c r="B18" s="34" t="s">
        <v>8</v>
      </c>
      <c r="C18" s="22"/>
      <c r="D18" s="22"/>
      <c r="E18" s="22"/>
      <c r="F18" s="22"/>
      <c r="G18" s="22"/>
      <c r="H18" s="22"/>
      <c r="I18" s="22"/>
      <c r="J18" s="22"/>
      <c r="K18" s="22"/>
      <c r="L18" s="22"/>
      <c r="M18" s="22"/>
    </row>
    <row r="19" spans="2:13" ht="18" customHeight="1" x14ac:dyDescent="0.2">
      <c r="B19" s="34" t="s">
        <v>9</v>
      </c>
      <c r="C19" s="22"/>
      <c r="D19" s="22"/>
      <c r="E19" s="22"/>
      <c r="F19" s="22"/>
      <c r="G19" s="22"/>
      <c r="H19" s="22"/>
      <c r="I19" s="22"/>
      <c r="J19" s="22"/>
      <c r="K19" s="22"/>
      <c r="L19" s="22"/>
      <c r="M19" s="22"/>
    </row>
    <row r="20" spans="2:13" ht="8" customHeight="1" x14ac:dyDescent="0.2"/>
    <row r="21" spans="2:13" ht="20" customHeight="1" x14ac:dyDescent="0.25">
      <c r="B21" s="25" t="s">
        <v>10</v>
      </c>
      <c r="C21" s="26"/>
      <c r="D21" s="26"/>
      <c r="E21" s="26"/>
      <c r="F21" s="26"/>
      <c r="G21" s="26"/>
      <c r="H21" s="26"/>
      <c r="I21" s="26"/>
      <c r="J21" s="26"/>
      <c r="K21" s="26"/>
      <c r="L21" s="26"/>
      <c r="M21" s="26"/>
    </row>
    <row r="22" spans="2:13" ht="18" customHeight="1" x14ac:dyDescent="0.2">
      <c r="B22" s="21" t="s">
        <v>11</v>
      </c>
      <c r="C22" s="22"/>
      <c r="D22" s="22"/>
      <c r="E22" s="22"/>
      <c r="F22" s="22"/>
      <c r="G22" s="22"/>
      <c r="H22" s="22"/>
      <c r="I22" s="22"/>
      <c r="J22" s="22"/>
      <c r="K22" s="22"/>
      <c r="L22" s="22"/>
      <c r="M22" s="22"/>
    </row>
    <row r="23" spans="2:13" ht="18" customHeight="1" x14ac:dyDescent="0.2">
      <c r="B23" s="22"/>
      <c r="C23" s="22"/>
      <c r="D23" s="22"/>
      <c r="E23" s="22"/>
      <c r="F23" s="22"/>
      <c r="G23" s="22"/>
      <c r="H23" s="22"/>
      <c r="I23" s="22"/>
      <c r="J23" s="22"/>
      <c r="K23" s="22"/>
      <c r="L23" s="22"/>
      <c r="M23" s="22"/>
    </row>
    <row r="24" spans="2:13" ht="18" customHeight="1" x14ac:dyDescent="0.2">
      <c r="B24" s="22"/>
      <c r="C24" s="22"/>
      <c r="D24" s="22"/>
      <c r="E24" s="22"/>
      <c r="F24" s="22"/>
      <c r="G24" s="22"/>
      <c r="H24" s="22"/>
      <c r="I24" s="22"/>
      <c r="J24" s="22"/>
      <c r="K24" s="22"/>
      <c r="L24" s="22"/>
      <c r="M24" s="22"/>
    </row>
    <row r="25" spans="2:13" ht="6" customHeight="1" x14ac:dyDescent="0.2"/>
    <row r="26" spans="2:13" ht="22" customHeight="1" x14ac:dyDescent="0.2">
      <c r="B26" s="23" t="s">
        <v>12</v>
      </c>
      <c r="C26" s="24"/>
      <c r="D26" s="24"/>
      <c r="E26" s="24"/>
      <c r="F26" s="24"/>
      <c r="G26" s="24"/>
      <c r="H26" s="24"/>
      <c r="I26" s="24"/>
      <c r="J26" s="24"/>
      <c r="K26" s="24"/>
      <c r="L26" s="24"/>
      <c r="M26" s="24"/>
    </row>
    <row r="28" spans="2:13" ht="19" x14ac:dyDescent="0.25">
      <c r="B28" s="43" t="s">
        <v>150</v>
      </c>
      <c r="C28" s="43"/>
      <c r="D28" s="43"/>
      <c r="E28" s="43"/>
      <c r="F28" s="43"/>
      <c r="G28" s="43"/>
      <c r="H28" s="43"/>
      <c r="I28" s="43"/>
      <c r="J28" s="43"/>
      <c r="K28" s="43"/>
      <c r="L28" s="43"/>
      <c r="M28" s="43"/>
    </row>
    <row r="29" spans="2:13" ht="31" customHeight="1" x14ac:dyDescent="0.2">
      <c r="B29" s="42" t="s">
        <v>149</v>
      </c>
      <c r="C29" s="42"/>
      <c r="D29" s="42"/>
      <c r="E29" s="42"/>
      <c r="F29" s="42"/>
      <c r="G29" s="42"/>
      <c r="H29" s="42"/>
      <c r="I29" s="42"/>
      <c r="J29" s="42"/>
      <c r="K29" s="42"/>
      <c r="L29" s="42"/>
      <c r="M29" s="42"/>
    </row>
    <row r="30" spans="2:13" ht="9" customHeight="1" x14ac:dyDescent="0.2"/>
    <row r="31" spans="2:13" ht="50" customHeight="1" x14ac:dyDescent="0.2">
      <c r="B31" s="42" t="s">
        <v>13</v>
      </c>
      <c r="C31" s="42"/>
      <c r="D31" s="42"/>
      <c r="E31" s="42"/>
      <c r="F31" s="42"/>
      <c r="G31" s="42"/>
      <c r="H31" s="42"/>
      <c r="I31" s="42"/>
      <c r="J31" s="42"/>
      <c r="K31" s="42"/>
      <c r="L31" s="42"/>
      <c r="M31" s="42"/>
    </row>
    <row r="32" spans="2:13" ht="9" customHeight="1" x14ac:dyDescent="0.2"/>
    <row r="33" spans="2:13" ht="30" customHeight="1" x14ac:dyDescent="0.2">
      <c r="B33" s="39" t="s">
        <v>14</v>
      </c>
      <c r="C33" s="39"/>
      <c r="D33" s="39"/>
      <c r="E33" s="39"/>
      <c r="F33" s="39"/>
      <c r="G33" s="39"/>
      <c r="H33" s="39"/>
      <c r="I33" s="39"/>
      <c r="J33" s="39"/>
      <c r="K33" s="39"/>
      <c r="L33" s="39"/>
      <c r="M33" s="39"/>
    </row>
    <row r="34" spans="2:13" ht="9" customHeight="1" x14ac:dyDescent="0.2"/>
    <row r="35" spans="2:13" ht="34" customHeight="1" x14ac:dyDescent="0.2">
      <c r="B35" s="39" t="s">
        <v>15</v>
      </c>
      <c r="C35" s="39"/>
      <c r="D35" s="39"/>
      <c r="E35" s="39"/>
      <c r="F35" s="39"/>
      <c r="G35" s="39"/>
      <c r="H35" s="39"/>
      <c r="I35" s="39"/>
      <c r="J35" s="39"/>
      <c r="K35" s="39"/>
      <c r="L35" s="39"/>
      <c r="M35" s="39"/>
    </row>
    <row r="36" spans="2:13" ht="9" customHeight="1" x14ac:dyDescent="0.2"/>
    <row r="37" spans="2:13" ht="32" customHeight="1" x14ac:dyDescent="0.2">
      <c r="B37" s="39" t="s">
        <v>16</v>
      </c>
      <c r="C37" s="39"/>
      <c r="D37" s="39"/>
      <c r="E37" s="39"/>
      <c r="F37" s="39"/>
      <c r="G37" s="39"/>
      <c r="H37" s="39"/>
      <c r="I37" s="39"/>
      <c r="J37" s="39"/>
      <c r="K37" s="39"/>
      <c r="L37" s="39"/>
      <c r="M37" s="39"/>
    </row>
  </sheetData>
  <sheetProtection sheet="1" objects="1" scenarios="1"/>
  <mergeCells count="19">
    <mergeCell ref="B28:M28"/>
    <mergeCell ref="B29:M29"/>
    <mergeCell ref="B31:M31"/>
    <mergeCell ref="B33:M33"/>
    <mergeCell ref="B35:M35"/>
    <mergeCell ref="B37:M37"/>
    <mergeCell ref="E6:M7"/>
    <mergeCell ref="E2:M3"/>
    <mergeCell ref="B19:M19"/>
    <mergeCell ref="B13:M15"/>
    <mergeCell ref="B17:M17"/>
    <mergeCell ref="B18:M18"/>
    <mergeCell ref="E4:M5"/>
    <mergeCell ref="B22:M24"/>
    <mergeCell ref="B26:M26"/>
    <mergeCell ref="B21:M21"/>
    <mergeCell ref="B12:M12"/>
    <mergeCell ref="E8:H9"/>
    <mergeCell ref="I8:L9"/>
  </mergeCells>
  <hyperlinks>
    <hyperlink ref="I8:L9" r:id="rId1" display="Newsletter: The Early Life Investor " xr:uid="{43089C48-1CC5-F645-B48F-B7048D2E6774}"/>
    <hyperlink ref="E8:H9" r:id="rId2" display="Early Life Investments Homepage" xr:uid="{923C8D10-1C3A-FF4C-8E5F-6B6742463ABA}"/>
  </hyperlinks>
  <pageMargins left="0.75" right="0.75" top="1" bottom="1" header="0.5" footer="0.5"/>
  <pageSetup orientation="landscape"/>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02A24"/>
  </sheetPr>
  <dimension ref="B1:F62"/>
  <sheetViews>
    <sheetView showGridLines="0" zoomScale="130" zoomScaleNormal="130" workbookViewId="0">
      <pane xSplit="2" ySplit="10" topLeftCell="C11" activePane="bottomRight" state="frozen"/>
      <selection pane="topRight"/>
      <selection pane="bottomLeft"/>
      <selection pane="bottomRight" activeCell="B52" sqref="B52"/>
    </sheetView>
  </sheetViews>
  <sheetFormatPr baseColWidth="10" defaultColWidth="8.83203125" defaultRowHeight="15" x14ac:dyDescent="0.2"/>
  <cols>
    <col min="1" max="1" width="2.5" customWidth="1"/>
    <col min="2" max="2" width="56.33203125" bestFit="1" customWidth="1"/>
    <col min="3" max="5" width="18" customWidth="1"/>
    <col min="6" max="6" width="62" customWidth="1"/>
  </cols>
  <sheetData>
    <row r="1" spans="2:6" ht="26" customHeight="1" x14ac:dyDescent="0.2">
      <c r="B1" s="44" t="s">
        <v>17</v>
      </c>
      <c r="C1" s="44"/>
      <c r="D1" s="44"/>
      <c r="E1" s="44"/>
      <c r="F1" s="44"/>
    </row>
    <row r="2" spans="2:6" ht="10" customHeight="1" x14ac:dyDescent="0.2"/>
    <row r="3" spans="2:6" ht="19" x14ac:dyDescent="0.2">
      <c r="B3" s="37" t="s">
        <v>18</v>
      </c>
      <c r="C3" s="38"/>
      <c r="D3" s="38"/>
      <c r="E3" s="38"/>
      <c r="F3" s="38"/>
    </row>
    <row r="4" spans="2:6" ht="40" x14ac:dyDescent="0.2">
      <c r="B4" s="1" t="s">
        <v>19</v>
      </c>
      <c r="C4" s="2">
        <v>3</v>
      </c>
      <c r="F4" s="3" t="s">
        <v>20</v>
      </c>
    </row>
    <row r="5" spans="2:6" ht="20" x14ac:dyDescent="0.2">
      <c r="B5" s="1" t="s">
        <v>21</v>
      </c>
      <c r="C5" s="4">
        <v>2080</v>
      </c>
      <c r="F5" s="3" t="s">
        <v>22</v>
      </c>
    </row>
    <row r="6" spans="2:6" ht="20" x14ac:dyDescent="0.2">
      <c r="B6" s="1" t="s">
        <v>23</v>
      </c>
      <c r="C6" s="5">
        <v>0.27</v>
      </c>
      <c r="F6" s="3" t="s">
        <v>24</v>
      </c>
    </row>
    <row r="7" spans="2:6" ht="40" x14ac:dyDescent="0.2">
      <c r="B7" s="1" t="s">
        <v>25</v>
      </c>
      <c r="C7" s="6">
        <v>1.2</v>
      </c>
      <c r="F7" s="3" t="s">
        <v>26</v>
      </c>
    </row>
    <row r="8" spans="2:6" ht="40" x14ac:dyDescent="0.2">
      <c r="B8" s="1" t="s">
        <v>27</v>
      </c>
      <c r="C8" s="5">
        <v>0.02</v>
      </c>
      <c r="F8" s="3" t="s">
        <v>28</v>
      </c>
    </row>
    <row r="9" spans="2:6" ht="10" customHeight="1" x14ac:dyDescent="0.2"/>
    <row r="10" spans="2:6" ht="32" customHeight="1" x14ac:dyDescent="0.2">
      <c r="B10" s="7" t="s">
        <v>29</v>
      </c>
      <c r="C10" s="7" t="s">
        <v>30</v>
      </c>
      <c r="D10" s="7" t="s">
        <v>31</v>
      </c>
      <c r="E10" s="7" t="s">
        <v>32</v>
      </c>
      <c r="F10" s="7" t="s">
        <v>33</v>
      </c>
    </row>
    <row r="11" spans="2:6" ht="22" x14ac:dyDescent="0.2">
      <c r="B11" s="45" t="s">
        <v>34</v>
      </c>
      <c r="C11" s="45"/>
      <c r="D11" s="45"/>
      <c r="E11" s="45"/>
      <c r="F11" s="45"/>
    </row>
    <row r="12" spans="2:6" ht="20" x14ac:dyDescent="0.2">
      <c r="B12" s="8" t="s">
        <v>35</v>
      </c>
      <c r="C12" s="6">
        <v>92000</v>
      </c>
      <c r="D12" s="6">
        <v>108000</v>
      </c>
      <c r="E12" s="6">
        <v>101000</v>
      </c>
      <c r="F12" s="3" t="s">
        <v>36</v>
      </c>
    </row>
    <row r="13" spans="2:6" ht="20" x14ac:dyDescent="0.2">
      <c r="B13" s="8" t="s">
        <v>37</v>
      </c>
      <c r="C13" s="5">
        <v>0.05</v>
      </c>
      <c r="D13" s="5">
        <v>0.1</v>
      </c>
      <c r="E13" s="5">
        <v>7.0000000000000007E-2</v>
      </c>
      <c r="F13" s="3" t="s">
        <v>38</v>
      </c>
    </row>
    <row r="14" spans="2:6" ht="20" x14ac:dyDescent="0.2">
      <c r="B14" s="1" t="s">
        <v>39</v>
      </c>
      <c r="C14" s="9">
        <f>C12*C13</f>
        <v>4600</v>
      </c>
      <c r="D14" s="9">
        <f>D12*D13</f>
        <v>10800</v>
      </c>
      <c r="E14" s="9">
        <f>E12*E13</f>
        <v>7070.0000000000009</v>
      </c>
      <c r="F14" s="3" t="s">
        <v>40</v>
      </c>
    </row>
    <row r="15" spans="2:6" ht="20" x14ac:dyDescent="0.2">
      <c r="B15" s="8" t="s">
        <v>41</v>
      </c>
      <c r="C15" s="6">
        <v>0</v>
      </c>
      <c r="D15" s="6">
        <v>10000</v>
      </c>
      <c r="E15" s="6">
        <v>0</v>
      </c>
      <c r="F15" s="3" t="s">
        <v>42</v>
      </c>
    </row>
    <row r="16" spans="2:6" ht="20" x14ac:dyDescent="0.2">
      <c r="B16" s="1" t="s">
        <v>43</v>
      </c>
      <c r="C16" s="9">
        <f>IFERROR(C15/$C$4,0)</f>
        <v>0</v>
      </c>
      <c r="D16" s="9">
        <f>IFERROR(D15/$C$4,0)</f>
        <v>3333.3333333333335</v>
      </c>
      <c r="E16" s="9">
        <f>IFERROR(E15/$C$4,0)</f>
        <v>0</v>
      </c>
      <c r="F16" s="3" t="s">
        <v>44</v>
      </c>
    </row>
    <row r="17" spans="2:6" ht="20" x14ac:dyDescent="0.2">
      <c r="B17" s="1" t="s">
        <v>45</v>
      </c>
      <c r="C17" s="10">
        <f>C12+C14+C16</f>
        <v>96600</v>
      </c>
      <c r="D17" s="10">
        <f>D12+D14+D16</f>
        <v>122133.33333333333</v>
      </c>
      <c r="E17" s="10">
        <f>E12+E14+E16</f>
        <v>108070</v>
      </c>
      <c r="F17" s="3" t="s">
        <v>46</v>
      </c>
    </row>
    <row r="18" spans="2:6" ht="22" x14ac:dyDescent="0.2">
      <c r="B18" s="45" t="s">
        <v>47</v>
      </c>
      <c r="C18" s="45"/>
      <c r="D18" s="45"/>
      <c r="E18" s="45"/>
      <c r="F18" s="45"/>
    </row>
    <row r="19" spans="2:6" ht="40" x14ac:dyDescent="0.2">
      <c r="B19" s="8" t="s">
        <v>48</v>
      </c>
      <c r="C19" s="5">
        <v>0.04</v>
      </c>
      <c r="D19" s="5">
        <v>0.03</v>
      </c>
      <c r="E19" s="5">
        <v>0.05</v>
      </c>
      <c r="F19" s="3" t="s">
        <v>49</v>
      </c>
    </row>
    <row r="20" spans="2:6" ht="20" x14ac:dyDescent="0.2">
      <c r="B20" s="8" t="s">
        <v>50</v>
      </c>
      <c r="C20" s="5">
        <v>0.02</v>
      </c>
      <c r="D20" s="5">
        <v>0</v>
      </c>
      <c r="E20" s="5">
        <v>0</v>
      </c>
      <c r="F20" s="3" t="s">
        <v>51</v>
      </c>
    </row>
    <row r="21" spans="2:6" ht="20" x14ac:dyDescent="0.2">
      <c r="B21" s="1" t="s">
        <v>52</v>
      </c>
      <c r="C21" s="9">
        <f>C12*(C19+C20)</f>
        <v>5520</v>
      </c>
      <c r="D21" s="9">
        <f>D12*(D19+D20)</f>
        <v>3240</v>
      </c>
      <c r="E21" s="9">
        <f>E12*(E19+E20)</f>
        <v>5050</v>
      </c>
      <c r="F21" s="3" t="s">
        <v>53</v>
      </c>
    </row>
    <row r="22" spans="2:6" ht="22" x14ac:dyDescent="0.2">
      <c r="B22" s="45" t="s">
        <v>54</v>
      </c>
      <c r="C22" s="45"/>
      <c r="D22" s="45"/>
      <c r="E22" s="45"/>
      <c r="F22" s="45"/>
    </row>
    <row r="23" spans="2:6" ht="20" x14ac:dyDescent="0.2">
      <c r="B23" s="8" t="s">
        <v>55</v>
      </c>
      <c r="C23" s="6">
        <v>4800</v>
      </c>
      <c r="D23" s="6">
        <v>7200</v>
      </c>
      <c r="E23" s="6">
        <v>3600</v>
      </c>
      <c r="F23" s="3" t="s">
        <v>56</v>
      </c>
    </row>
    <row r="24" spans="2:6" ht="20" x14ac:dyDescent="0.2">
      <c r="B24" s="8" t="s">
        <v>57</v>
      </c>
      <c r="C24" s="6">
        <v>1000</v>
      </c>
      <c r="D24" s="6">
        <v>0</v>
      </c>
      <c r="E24" s="6">
        <v>750</v>
      </c>
      <c r="F24" s="3" t="s">
        <v>58</v>
      </c>
    </row>
    <row r="25" spans="2:6" ht="20" x14ac:dyDescent="0.2">
      <c r="B25" s="8" t="s">
        <v>59</v>
      </c>
      <c r="C25" s="6">
        <v>3000</v>
      </c>
      <c r="D25" s="6">
        <v>3000</v>
      </c>
      <c r="E25" s="6">
        <v>3000</v>
      </c>
      <c r="F25" s="3" t="s">
        <v>60</v>
      </c>
    </row>
    <row r="26" spans="2:6" ht="20" x14ac:dyDescent="0.2">
      <c r="B26" s="1" t="s">
        <v>61</v>
      </c>
      <c r="C26" s="9">
        <f>C25*$C$6</f>
        <v>810</v>
      </c>
      <c r="D26" s="9">
        <f>D25*$C$6</f>
        <v>810</v>
      </c>
      <c r="E26" s="9">
        <f>E25*$C$6</f>
        <v>810</v>
      </c>
      <c r="F26" s="3" t="s">
        <v>62</v>
      </c>
    </row>
    <row r="27" spans="2:6" ht="20" x14ac:dyDescent="0.2">
      <c r="B27" s="1" t="s">
        <v>63</v>
      </c>
      <c r="C27" s="10">
        <f>C24+C26-C23</f>
        <v>-2990</v>
      </c>
      <c r="D27" s="10">
        <f>D24+D26-D23</f>
        <v>-6390</v>
      </c>
      <c r="E27" s="10">
        <f>E24+E26-E23</f>
        <v>-2040</v>
      </c>
      <c r="F27" s="3" t="s">
        <v>64</v>
      </c>
    </row>
    <row r="28" spans="2:6" ht="22" x14ac:dyDescent="0.2">
      <c r="B28" s="45" t="s">
        <v>65</v>
      </c>
      <c r="C28" s="45"/>
      <c r="D28" s="45"/>
      <c r="E28" s="45"/>
      <c r="F28" s="45"/>
    </row>
    <row r="29" spans="2:6" ht="20" x14ac:dyDescent="0.2">
      <c r="B29" s="8" t="s">
        <v>66</v>
      </c>
      <c r="C29" s="11">
        <v>120</v>
      </c>
      <c r="D29" s="11">
        <v>80</v>
      </c>
      <c r="E29" s="11">
        <v>96</v>
      </c>
      <c r="F29" s="3" t="s">
        <v>67</v>
      </c>
    </row>
    <row r="30" spans="2:6" ht="20" x14ac:dyDescent="0.2">
      <c r="B30" s="8" t="s">
        <v>68</v>
      </c>
      <c r="C30" s="11">
        <v>64</v>
      </c>
      <c r="D30" s="11">
        <v>40</v>
      </c>
      <c r="E30" s="11">
        <v>48</v>
      </c>
      <c r="F30" s="3" t="s">
        <v>69</v>
      </c>
    </row>
    <row r="31" spans="2:6" ht="20" x14ac:dyDescent="0.2">
      <c r="B31" s="8" t="s">
        <v>70</v>
      </c>
      <c r="C31" s="11">
        <v>10</v>
      </c>
      <c r="D31" s="11">
        <v>8</v>
      </c>
      <c r="E31" s="11">
        <v>11</v>
      </c>
      <c r="F31" s="3" t="s">
        <v>71</v>
      </c>
    </row>
    <row r="32" spans="2:6" ht="20" x14ac:dyDescent="0.2">
      <c r="B32" s="1" t="s">
        <v>72</v>
      </c>
      <c r="C32" s="12">
        <f>C29+C30+C31*8</f>
        <v>264</v>
      </c>
      <c r="D32" s="12">
        <f>D29+D30+D31*8</f>
        <v>184</v>
      </c>
      <c r="E32" s="12">
        <f>E29+E30+E31*8</f>
        <v>232</v>
      </c>
      <c r="F32" s="3" t="s">
        <v>73</v>
      </c>
    </row>
    <row r="33" spans="2:6" ht="20" x14ac:dyDescent="0.2">
      <c r="B33" s="1" t="s">
        <v>74</v>
      </c>
      <c r="C33" s="9">
        <f>IFERROR(C12/$C$5,0)</f>
        <v>44.230769230769234</v>
      </c>
      <c r="D33" s="9">
        <f>IFERROR(D12/$C$5,0)</f>
        <v>51.92307692307692</v>
      </c>
      <c r="E33" s="9">
        <f>IFERROR(E12/$C$5,0)</f>
        <v>48.557692307692307</v>
      </c>
      <c r="F33" s="3" t="s">
        <v>75</v>
      </c>
    </row>
    <row r="34" spans="2:6" ht="20" x14ac:dyDescent="0.2">
      <c r="B34" s="1" t="s">
        <v>76</v>
      </c>
      <c r="C34" s="10">
        <f>C32*C33</f>
        <v>11676.923076923078</v>
      </c>
      <c r="D34" s="10">
        <f>D32*D33</f>
        <v>9553.8461538461524</v>
      </c>
      <c r="E34" s="10">
        <f>E32*E33</f>
        <v>11265.384615384615</v>
      </c>
      <c r="F34" s="3" t="s">
        <v>77</v>
      </c>
    </row>
    <row r="35" spans="2:6" ht="22" x14ac:dyDescent="0.2">
      <c r="B35" s="45" t="s">
        <v>78</v>
      </c>
      <c r="C35" s="45"/>
      <c r="D35" s="45"/>
      <c r="E35" s="45"/>
      <c r="F35" s="45"/>
    </row>
    <row r="36" spans="2:6" ht="20" x14ac:dyDescent="0.2">
      <c r="B36" s="8" t="s">
        <v>79</v>
      </c>
      <c r="C36" s="11">
        <v>1</v>
      </c>
      <c r="D36" s="11">
        <v>1</v>
      </c>
      <c r="E36" s="11">
        <v>2</v>
      </c>
      <c r="F36" s="3" t="s">
        <v>80</v>
      </c>
    </row>
    <row r="37" spans="2:6" ht="20" x14ac:dyDescent="0.2">
      <c r="B37" s="1" t="s">
        <v>81</v>
      </c>
      <c r="C37" s="13">
        <f>C12*C36</f>
        <v>92000</v>
      </c>
      <c r="D37" s="13">
        <f>D12*D36</f>
        <v>108000</v>
      </c>
      <c r="E37" s="13">
        <f>E12*E36</f>
        <v>202000</v>
      </c>
      <c r="F37" s="3" t="s">
        <v>82</v>
      </c>
    </row>
    <row r="38" spans="2:6" ht="20" x14ac:dyDescent="0.2">
      <c r="B38" s="1" t="s">
        <v>83</v>
      </c>
      <c r="C38" s="9">
        <f>C37/1000*$C$7</f>
        <v>110.39999999999999</v>
      </c>
      <c r="D38" s="9">
        <f>D37/1000*$C$7</f>
        <v>129.6</v>
      </c>
      <c r="E38" s="9">
        <f>E37/1000*$C$7</f>
        <v>242.39999999999998</v>
      </c>
      <c r="F38" s="3" t="s">
        <v>84</v>
      </c>
    </row>
    <row r="39" spans="2:6" ht="20" x14ac:dyDescent="0.2">
      <c r="B39" s="8" t="s">
        <v>85</v>
      </c>
      <c r="C39" s="5">
        <v>0.6</v>
      </c>
      <c r="D39" s="5">
        <v>0.5</v>
      </c>
      <c r="E39" s="5">
        <v>0.6</v>
      </c>
      <c r="F39" s="3" t="s">
        <v>86</v>
      </c>
    </row>
    <row r="40" spans="2:6" ht="20" x14ac:dyDescent="0.2">
      <c r="B40" s="1" t="s">
        <v>87</v>
      </c>
      <c r="C40" s="9">
        <f>C12*C39*$C$8</f>
        <v>1104</v>
      </c>
      <c r="D40" s="9">
        <f>D12*D39*$C$8</f>
        <v>1080</v>
      </c>
      <c r="E40" s="9">
        <f>E12*E39*$C$8</f>
        <v>1212</v>
      </c>
      <c r="F40" s="3" t="s">
        <v>88</v>
      </c>
    </row>
    <row r="41" spans="2:6" ht="20" x14ac:dyDescent="0.2">
      <c r="B41" s="1" t="s">
        <v>89</v>
      </c>
      <c r="C41" s="10">
        <f>C38+C40</f>
        <v>1214.4000000000001</v>
      </c>
      <c r="D41" s="10">
        <f>D38+D40</f>
        <v>1209.5999999999999</v>
      </c>
      <c r="E41" s="10">
        <f>E38+E40</f>
        <v>1454.4</v>
      </c>
      <c r="F41" s="3" t="s">
        <v>90</v>
      </c>
    </row>
    <row r="42" spans="2:6" ht="22" x14ac:dyDescent="0.2">
      <c r="B42" s="45" t="s">
        <v>91</v>
      </c>
      <c r="C42" s="45"/>
      <c r="D42" s="45"/>
      <c r="E42" s="45"/>
      <c r="F42" s="45"/>
    </row>
    <row r="43" spans="2:6" ht="20" x14ac:dyDescent="0.2">
      <c r="B43" s="8" t="s">
        <v>92</v>
      </c>
      <c r="C43" s="6">
        <v>0</v>
      </c>
      <c r="D43" s="6">
        <v>1200</v>
      </c>
      <c r="E43" s="6">
        <v>0</v>
      </c>
      <c r="F43" s="3" t="s">
        <v>93</v>
      </c>
    </row>
    <row r="44" spans="2:6" ht="20" x14ac:dyDescent="0.2">
      <c r="B44" s="8" t="s">
        <v>94</v>
      </c>
      <c r="C44" s="6">
        <v>600</v>
      </c>
      <c r="D44" s="6">
        <v>2400</v>
      </c>
      <c r="E44" s="6">
        <v>0</v>
      </c>
      <c r="F44" s="3" t="s">
        <v>95</v>
      </c>
    </row>
    <row r="45" spans="2:6" ht="20" x14ac:dyDescent="0.2">
      <c r="B45" s="8" t="s">
        <v>96</v>
      </c>
      <c r="C45" s="6">
        <v>1800</v>
      </c>
      <c r="D45" s="6">
        <v>2600</v>
      </c>
      <c r="E45" s="6">
        <v>900</v>
      </c>
      <c r="F45" s="3" t="s">
        <v>97</v>
      </c>
    </row>
    <row r="46" spans="2:6" ht="40" x14ac:dyDescent="0.2">
      <c r="B46" s="8" t="s">
        <v>98</v>
      </c>
      <c r="C46" s="6">
        <v>0</v>
      </c>
      <c r="D46" s="6">
        <v>0</v>
      </c>
      <c r="E46" s="6">
        <v>0</v>
      </c>
      <c r="F46" s="3" t="s">
        <v>99</v>
      </c>
    </row>
    <row r="47" spans="2:6" ht="20" x14ac:dyDescent="0.2">
      <c r="B47" s="1" t="s">
        <v>100</v>
      </c>
      <c r="C47" s="10">
        <f>SUM(C43:C46)</f>
        <v>2400</v>
      </c>
      <c r="D47" s="10">
        <f>SUM(D43:D46)</f>
        <v>6200</v>
      </c>
      <c r="E47" s="10">
        <f>SUM(E43:E46)</f>
        <v>900</v>
      </c>
      <c r="F47" s="3" t="s">
        <v>101</v>
      </c>
    </row>
    <row r="48" spans="2:6" ht="22" x14ac:dyDescent="0.2">
      <c r="B48" s="45" t="s">
        <v>102</v>
      </c>
      <c r="C48" s="45"/>
      <c r="D48" s="45"/>
      <c r="E48" s="45"/>
      <c r="F48" s="45"/>
    </row>
    <row r="49" spans="2:6" ht="20" x14ac:dyDescent="0.2">
      <c r="B49" s="8" t="s">
        <v>103</v>
      </c>
      <c r="C49" s="6">
        <v>0</v>
      </c>
      <c r="D49" s="6">
        <v>6000</v>
      </c>
      <c r="E49" s="6">
        <v>0</v>
      </c>
      <c r="F49" s="3" t="s">
        <v>104</v>
      </c>
    </row>
    <row r="50" spans="2:6" ht="20" x14ac:dyDescent="0.2">
      <c r="B50" s="8" t="s">
        <v>105</v>
      </c>
      <c r="C50" s="6">
        <v>0</v>
      </c>
      <c r="D50" s="6">
        <v>5000</v>
      </c>
      <c r="E50" s="6">
        <v>0</v>
      </c>
      <c r="F50" s="3" t="s">
        <v>106</v>
      </c>
    </row>
    <row r="51" spans="2:6" ht="40" x14ac:dyDescent="0.2">
      <c r="B51" s="8" t="s">
        <v>107</v>
      </c>
      <c r="C51" s="6">
        <v>0</v>
      </c>
      <c r="D51" s="6">
        <v>0</v>
      </c>
      <c r="E51" s="6">
        <v>0</v>
      </c>
      <c r="F51" s="3" t="s">
        <v>108</v>
      </c>
    </row>
    <row r="52" spans="2:6" ht="40" x14ac:dyDescent="0.2">
      <c r="B52" s="1" t="s">
        <v>109</v>
      </c>
      <c r="C52" s="9">
        <f>IFERROR((C50+C51-C49)/$C$4,0)</f>
        <v>0</v>
      </c>
      <c r="D52" s="9">
        <f>IFERROR((D50+D51-D49)/$C$4,0)</f>
        <v>-333.33333333333331</v>
      </c>
      <c r="E52" s="9">
        <f>IFERROR((E50+E51-E49)/$C$4,0)</f>
        <v>0</v>
      </c>
      <c r="F52" s="3" t="s">
        <v>110</v>
      </c>
    </row>
    <row r="53" spans="2:6" ht="22" x14ac:dyDescent="0.2">
      <c r="B53" s="46" t="s">
        <v>111</v>
      </c>
      <c r="C53" s="46"/>
      <c r="D53" s="46"/>
      <c r="E53" s="46"/>
      <c r="F53" s="46"/>
    </row>
    <row r="54" spans="2:6" ht="40" x14ac:dyDescent="0.2">
      <c r="B54" s="1" t="s">
        <v>112</v>
      </c>
      <c r="C54" s="10">
        <f>C17+C21+C27+C34+C41-C47+C52</f>
        <v>109621.32307692307</v>
      </c>
      <c r="D54" s="10">
        <f>D17+D21+D27+D34+D41-D47+D52</f>
        <v>123213.44615384616</v>
      </c>
      <c r="E54" s="10">
        <f>E17+E21+E27+E34+E41-E47+E52</f>
        <v>122899.7846153846</v>
      </c>
      <c r="F54" s="3" t="s">
        <v>113</v>
      </c>
    </row>
    <row r="55" spans="2:6" ht="40" x14ac:dyDescent="0.2">
      <c r="B55" s="1" t="s">
        <v>114</v>
      </c>
      <c r="C55" s="9">
        <f>C54-$C$54</f>
        <v>0</v>
      </c>
      <c r="D55" s="9">
        <f>D54-$C$54</f>
        <v>13592.12307692309</v>
      </c>
      <c r="E55" s="9">
        <f>E54-$C$54</f>
        <v>13278.461538461532</v>
      </c>
      <c r="F55" s="3" t="s">
        <v>115</v>
      </c>
    </row>
    <row r="56" spans="2:6" ht="60" x14ac:dyDescent="0.2">
      <c r="B56" s="1" t="s">
        <v>116</v>
      </c>
      <c r="C56" s="14">
        <f>1+C13+C19+C20+C32/$C$5+C36*$C$7/1000+C39*$C$8</f>
        <v>1.2501230769230771</v>
      </c>
      <c r="D56" s="14">
        <f>1+D13+D19+D20+D32/$C$5+D36*$C$7/1000+D39*$C$8</f>
        <v>1.2296615384615386</v>
      </c>
      <c r="E56" s="14">
        <f>1+E13+E19+E20+E32/$C$5+E36*$C$7/1000+E39*$C$8</f>
        <v>1.2459384615384617</v>
      </c>
      <c r="F56" s="3" t="s">
        <v>117</v>
      </c>
    </row>
    <row r="57" spans="2:6" ht="40" x14ac:dyDescent="0.2">
      <c r="B57" s="1" t="s">
        <v>118</v>
      </c>
      <c r="C57" s="10">
        <f>IFERROR(C12+($C$54-C54)/C56,"")</f>
        <v>92000</v>
      </c>
      <c r="D57" s="10">
        <f>IFERROR(D12+($C$54-D54)/D56,"")</f>
        <v>96946.451806625948</v>
      </c>
      <c r="E57" s="10">
        <f>IFERROR(E12+($C$54-E54)/E56,"")</f>
        <v>90342.602425110526</v>
      </c>
      <c r="F57" s="3" t="s">
        <v>119</v>
      </c>
    </row>
    <row r="58" spans="2:6" ht="40" x14ac:dyDescent="0.2">
      <c r="B58" s="1" t="s">
        <v>120</v>
      </c>
      <c r="C58" s="10">
        <f>IFERROR(C57-C12,"")</f>
        <v>0</v>
      </c>
      <c r="D58" s="10">
        <f>IFERROR(D57-D12,"")</f>
        <v>-11053.548193374052</v>
      </c>
      <c r="E58" s="10">
        <f>IFERROR(E57-E12,"")</f>
        <v>-10657.397574889474</v>
      </c>
      <c r="F58" s="3" t="s">
        <v>121</v>
      </c>
    </row>
    <row r="59" spans="2:6" ht="20" x14ac:dyDescent="0.2">
      <c r="B59" s="1" t="s">
        <v>122</v>
      </c>
      <c r="C59" s="15">
        <f>IFERROR(C58/C12,"")</f>
        <v>0</v>
      </c>
      <c r="D59" s="15">
        <f>IFERROR(D58/D12,"")</f>
        <v>-0.10234766845716715</v>
      </c>
      <c r="E59" s="15">
        <f>IFERROR(E58/E12,"")</f>
        <v>-0.10551878787019281</v>
      </c>
      <c r="F59" s="3" t="s">
        <v>123</v>
      </c>
    </row>
    <row r="61" spans="2:6" ht="19" x14ac:dyDescent="0.2">
      <c r="B61" s="16" t="s">
        <v>124</v>
      </c>
    </row>
    <row r="62" spans="2:6" ht="19" x14ac:dyDescent="0.2">
      <c r="B62" s="17" t="s">
        <v>125</v>
      </c>
    </row>
  </sheetData>
  <mergeCells count="10">
    <mergeCell ref="B1:F1"/>
    <mergeCell ref="B22:F22"/>
    <mergeCell ref="B3:F3"/>
    <mergeCell ref="B42:F42"/>
    <mergeCell ref="B48:F48"/>
    <mergeCell ref="B35:F35"/>
    <mergeCell ref="B53:F53"/>
    <mergeCell ref="B11:F11"/>
    <mergeCell ref="B28:F28"/>
    <mergeCell ref="B18:F18"/>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102A24"/>
  </sheetPr>
  <dimension ref="A1:B15"/>
  <sheetViews>
    <sheetView showGridLines="0" workbookViewId="0">
      <selection sqref="A1:B1"/>
    </sheetView>
  </sheetViews>
  <sheetFormatPr baseColWidth="10" defaultColWidth="8.83203125" defaultRowHeight="15" x14ac:dyDescent="0.2"/>
  <cols>
    <col min="1" max="1" width="26" customWidth="1"/>
    <col min="2" max="2" width="120" customWidth="1"/>
  </cols>
  <sheetData>
    <row r="1" spans="1:2" ht="28" customHeight="1" x14ac:dyDescent="0.2">
      <c r="A1" s="40" t="s">
        <v>126</v>
      </c>
      <c r="B1" s="41"/>
    </row>
    <row r="3" spans="1:2" ht="40" x14ac:dyDescent="0.2">
      <c r="A3" s="1" t="s">
        <v>127</v>
      </c>
      <c r="B3" s="3" t="s">
        <v>128</v>
      </c>
    </row>
    <row r="4" spans="1:2" ht="20" x14ac:dyDescent="0.2">
      <c r="A4" s="1" t="s">
        <v>129</v>
      </c>
      <c r="B4" s="3" t="s">
        <v>130</v>
      </c>
    </row>
    <row r="5" spans="1:2" ht="60" x14ac:dyDescent="0.2">
      <c r="A5" s="1" t="s">
        <v>131</v>
      </c>
      <c r="B5" s="3" t="s">
        <v>132</v>
      </c>
    </row>
    <row r="7" spans="1:2" ht="32" customHeight="1" x14ac:dyDescent="0.2">
      <c r="A7" s="1" t="s">
        <v>133</v>
      </c>
      <c r="B7" s="3" t="s">
        <v>134</v>
      </c>
    </row>
    <row r="8" spans="1:2" ht="20" customHeight="1" x14ac:dyDescent="0.2">
      <c r="A8" s="1" t="s">
        <v>135</v>
      </c>
      <c r="B8" s="3" t="s">
        <v>136</v>
      </c>
    </row>
    <row r="9" spans="1:2" ht="20" customHeight="1" x14ac:dyDescent="0.2">
      <c r="A9" s="1" t="s">
        <v>137</v>
      </c>
      <c r="B9" s="3" t="s">
        <v>138</v>
      </c>
    </row>
    <row r="10" spans="1:2" ht="20" customHeight="1" x14ac:dyDescent="0.2">
      <c r="A10" s="1" t="s">
        <v>139</v>
      </c>
      <c r="B10" s="3" t="s">
        <v>140</v>
      </c>
    </row>
    <row r="11" spans="1:2" ht="20" customHeight="1" x14ac:dyDescent="0.2">
      <c r="A11" s="1" t="s">
        <v>141</v>
      </c>
      <c r="B11" s="3" t="s">
        <v>142</v>
      </c>
    </row>
    <row r="12" spans="1:2" ht="20" customHeight="1" x14ac:dyDescent="0.2">
      <c r="A12" s="1" t="s">
        <v>143</v>
      </c>
      <c r="B12" s="3" t="s">
        <v>144</v>
      </c>
    </row>
    <row r="13" spans="1:2" ht="40" x14ac:dyDescent="0.2">
      <c r="A13" s="1" t="s">
        <v>145</v>
      </c>
      <c r="B13" s="3" t="s">
        <v>146</v>
      </c>
    </row>
    <row r="15" spans="1:2" ht="80" x14ac:dyDescent="0.2">
      <c r="A15" s="1" t="s">
        <v>147</v>
      </c>
      <c r="B15" s="3" t="s">
        <v>148</v>
      </c>
    </row>
  </sheetData>
  <mergeCells count="1">
    <mergeCell ref="A1:B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EarlyLifeInvestments</vt:lpstr>
      <vt:lpstr>Offer Comparison</vt:lpstr>
      <vt:lpstr>Workbook Guide</vt:lpstr>
      <vt:lpstr>EarlyLifeInvestments!Print_Area</vt:lpstr>
    </vt:vector>
  </TitlesOfParts>
  <Company>Early Life Investments, LLC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Early Life Investments — Total Compensation Equivalence</dc:title>
  <dc:subject>Comparing job offers on total compensation, not base salary</dc:subject>
  <dc:creator>Early Life Investments, LLC</dc:creator>
  <cp:keywords>#EarlyLifeInvestments #FamilyFinance #FinancialHeadStart #MoneyHabits #InvestEarly #FinancialLiteracy #GenerationalWealth #RothIRA #529Plan #PersonalFinance #BudgetingTips #TeachKidsMoney #CompoundInterest #DebtFreeJourney #FinancialFreedom #SmartMoney #SaveEarly</cp:keywords>
  <dc:description>Helping families build multi-generational financial security through education, practical tools, and honest writing.</dc:description>
  <cp:lastModifiedBy>Early Life Investments, LLC</cp:lastModifiedBy>
  <dcterms:created xsi:type="dcterms:W3CDTF">2026-06-07T17:39:05Z</dcterms:created>
  <dcterms:modified xsi:type="dcterms:W3CDTF">2026-10-05T22:32:22Z</dcterms:modified>
  <cp:category>Personal Finance</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pany">
    <vt:lpwstr>Early Life Investments, LLC</vt:lpwstr>
  </property>
  <property fmtid="{D5CDD505-2E9C-101B-9397-08002B2CF9AE}" pid="3" name="Website">
    <vt:lpwstr>https://www.EarlyLifeInvestments.com</vt:lpwstr>
  </property>
  <property fmtid="{D5CDD505-2E9C-101B-9397-08002B2CF9AE}" pid="4" name="Tagline">
    <vt:lpwstr>A Family Financial Head Start</vt:lpwstr>
  </property>
  <property fmtid="{D5CDD505-2E9C-101B-9397-08002B2CF9AE}" pid="5" name="X / Twitter">
    <vt:lpwstr>@EarlyLifeInvest</vt:lpwstr>
  </property>
  <property fmtid="{D5CDD505-2E9C-101B-9397-08002B2CF9AE}" pid="6" name="Instagram">
    <vt:lpwstr>@earlylifeinvestments</vt:lpwstr>
  </property>
  <property fmtid="{D5CDD505-2E9C-101B-9397-08002B2CF9AE}" pid="7" name="Facebook">
    <vt:lpwstr>facebook.com/EarlyLifeInvestments</vt:lpwstr>
  </property>
  <property fmtid="{D5CDD505-2E9C-101B-9397-08002B2CF9AE}" pid="8" name="Hashtags">
    <vt:lpwstr>#EarlyLifeInvestments #FamilyFinance #FinancialHeadStart #MoneyHabits #InvestEarly #FinancialLiteracy #GenerationalWealth #RothIRA #529Plan #PersonalFinance #BudgetingTips #TeachKidsMoney #CompoundInterest #DebtFreeJourney #FinancialFreedom #SmartMoney #SaveEarly</vt:lpwstr>
  </property>
  <property fmtid="{D5CDD505-2E9C-101B-9397-08002B2CF9AE}" pid="9" name="Copyright">
    <vt:lpwstr>© 2022–2026 Early Life Investments, LLC — Est. 2026</vt:lpwstr>
  </property>
  <property fmtid="{D5CDD505-2E9C-101B-9397-08002B2CF9AE}" pid="10" name="Amazon Affiliate Tag">
    <vt:lpwstr>earlylifeinv-20</vt:lpwstr>
  </property>
</Properties>
</file>